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23190" windowHeight="10545" tabRatio="973" activeTab="0"/>
  </bookViews>
  <sheets>
    <sheet name="Оценка эффективности" sheetId="1" r:id="rId1"/>
    <sheet name="Развитие сельск.хозяйства БМР" sheetId="2" r:id="rId2"/>
    <sheet name="Образование БМР" sheetId="3" r:id="rId3"/>
    <sheet name="Соц.поддержка БМР" sheetId="4" r:id="rId4"/>
    <sheet name="Культура БМР" sheetId="5" r:id="rId5"/>
    <sheet name="Управление собственностью БМР" sheetId="6" r:id="rId6"/>
    <sheet name="Управление муниц.финансами БМР" sheetId="7" r:id="rId7"/>
    <sheet name="Безопасность БМР" sheetId="8" r:id="rId8"/>
    <sheet name="Экономическая активность БМР" sheetId="9" r:id="rId9"/>
    <sheet name="Устойчивое общ. развитие БМР" sheetId="10" r:id="rId10"/>
    <sheet name="Дороги БМР" sheetId="11" r:id="rId11"/>
  </sheets>
  <definedNames/>
  <calcPr fullCalcOnLoad="1"/>
</workbook>
</file>

<file path=xl/sharedStrings.xml><?xml version="1.0" encoding="utf-8"?>
<sst xmlns="http://schemas.openxmlformats.org/spreadsheetml/2006/main" count="332" uniqueCount="150">
  <si>
    <t>N п/п</t>
  </si>
  <si>
    <t xml:space="preserve">Сведения о фактически достигнутых значениях показателей (индикаторов) муниципальной программы
</t>
  </si>
  <si>
    <t>Показатель (индикатор) (наименование)</t>
  </si>
  <si>
    <t>Ед. измерения</t>
  </si>
  <si>
    <t>Значения показателей (индикаторов) муниципальной программы, подпрограммы муниципальной программы</t>
  </si>
  <si>
    <t>План</t>
  </si>
  <si>
    <t xml:space="preserve">Факт  &lt;2&gt; </t>
  </si>
  <si>
    <t>Обоснование отклонений значений показателя (индикатора)</t>
  </si>
  <si>
    <t>Проц.</t>
  </si>
  <si>
    <t>Доля протяженности дорог, не соответствующих нормативным требованиям</t>
  </si>
  <si>
    <t>Численность получателей   (доплата к пенсиям муниципальных служащих)</t>
  </si>
  <si>
    <t>чел.</t>
  </si>
  <si>
    <t>Численность получателей  (обеспечение жильем отдельных категорий граждан)</t>
  </si>
  <si>
    <t>Численность получателей   ( ЕДВ на проведение кап. ремонта жилых домов)</t>
  </si>
  <si>
    <t>Численность подготовки граждан, желающих принять ребенка в свою семью</t>
  </si>
  <si>
    <t>Численность детей- сирот(пособие на содержание)</t>
  </si>
  <si>
    <t>Численность детей- сирот (обеспечение бесплатным проездом)</t>
  </si>
  <si>
    <t>Численность детей- сирот  (аренда жилых помещений)</t>
  </si>
  <si>
    <t>Численность детей- сирот (освобождение от комм. услуг, оценка стоимости имущества жилого помещения)</t>
  </si>
  <si>
    <t>Численность специалистов</t>
  </si>
  <si>
    <t>Численность детей- сирот (приобретение жилья)</t>
  </si>
  <si>
    <t>Численность детей- сирот (обеспечение текущего ремонта жилых помещений)</t>
  </si>
  <si>
    <t>Численность детей- сирот                (обеспечение постинтернатного сопровождения)</t>
  </si>
  <si>
    <t xml:space="preserve">Количество получателей субсидий  на  возмещение части затрат  по приобретению комбикорма на содержание сельскохозяйственных животных и птицы </t>
  </si>
  <si>
    <t>% к преды-дущему году</t>
  </si>
  <si>
    <t>Единиц</t>
  </si>
  <si>
    <t>ед.</t>
  </si>
  <si>
    <t>человек</t>
  </si>
  <si>
    <t>Выпуск газеты</t>
  </si>
  <si>
    <t>шт.</t>
  </si>
  <si>
    <t>Соотношение заработной платы педагогических работников дошкольных образовательных организаций к средней заработной плате в муниципальных общеобразовательных организациях района</t>
  </si>
  <si>
    <t>Соотношение средней заработной платы педагогических работников общеобразовательных организаций к среднемесячному доходу от трудовой деятельности в Ленинградской области</t>
  </si>
  <si>
    <t>Соотношение заработной платы педагогических работников муниципальных образовательных организаций дополнительного образования детей к средней заработной плате учителей муниципальных общеобразовательных организаций района</t>
  </si>
  <si>
    <t>Количество летних оздоровительных лагерей, функционирующих в летний период  на базе муниципальных учреждений, принимающих детей и подростков в летний период</t>
  </si>
  <si>
    <t>Ед.</t>
  </si>
  <si>
    <t>%</t>
  </si>
  <si>
    <t>Степень выполнения показателя муниципальной программы (подпрограммы)</t>
  </si>
  <si>
    <t>Степень динамики показателя муниципальной программы (подпрограммы)</t>
  </si>
  <si>
    <t>Оценка достижения запланированного значения показателя муниципальной программы (подпрограммы)</t>
  </si>
  <si>
    <t xml:space="preserve">Итоговая оценка достижения показателей подпрограммы </t>
  </si>
  <si>
    <t>№ п/п</t>
  </si>
  <si>
    <t>Итоговая оценка достижения показателей муниципальной программы</t>
  </si>
  <si>
    <t>Оценка степени реализации мероприятий</t>
  </si>
  <si>
    <t>Оценка степени соответствия запланированному уровню затрат</t>
  </si>
  <si>
    <t>Наименование программы (подпрограммы)</t>
  </si>
  <si>
    <t>Оценка эффективности муниципальной программы</t>
  </si>
  <si>
    <t>Оценка деятельности ответственного исполнителя</t>
  </si>
  <si>
    <t>Сводный детальный план реализации МП утвержден в установленные сроки</t>
  </si>
  <si>
    <t>Сводный детальный план реализации МП актуализирован в соответствии с последней редакцией бюджета БМР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</si>
  <si>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</si>
  <si>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</si>
  <si>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</si>
  <si>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</si>
  <si>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</si>
  <si>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</si>
  <si>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</si>
  <si>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</si>
  <si>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</si>
  <si>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высокая</t>
  </si>
  <si>
    <t>Га.</t>
  </si>
  <si>
    <t>Доля просроченной кредиторской задолженности бюджетов городских и сельских поселений в расходах консолидированного бюджета Бокситогорского муниципального района</t>
  </si>
  <si>
    <t>Численность приемных семей/ детей- сирот</t>
  </si>
  <si>
    <t xml:space="preserve">Отчетный год
2022 год
</t>
  </si>
  <si>
    <t xml:space="preserve">Муниципальная программа: "Устойчивое  общественное  развитие 
 в Бокситогорском  муниципальном  районе"  на 2022-2024 годы
</t>
  </si>
  <si>
    <t>Количество обученных и участвующих в семинарах лиц</t>
  </si>
  <si>
    <t>Количество исследований общественного мнения</t>
  </si>
  <si>
    <t>Количество социально ориентированных некоммерческих организаций организаций</t>
  </si>
  <si>
    <t>Год, предшествующий отчетному 2021 год</t>
  </si>
  <si>
    <t>Количество объектов, в отношении которых проведен кадастровый учет, работы по оценке рыночной стоимости</t>
  </si>
  <si>
    <t>Площадь земельных участков из состава земель сельскохозяйственного назначения, находящихся или относящихся к собственности муниципального образования и (или) земель сельскохозяйственного назначения, расположенных на территории поселений муниципального образования, государственная собственность на которые не разграничена, сведения о местоположении границ которых внесены в Единый государственный реестр недвижимости в текущем году и земель запаса для последующего их перевода в категорию земель сельскохозяйственного назначения</t>
  </si>
  <si>
    <t>Уровень функционирования технических средств обеспечения безопасности среды обитания</t>
  </si>
  <si>
    <t>Доля зоны охвата системами оповещения к общей численности населения</t>
  </si>
  <si>
    <t xml:space="preserve"> Количество субъектов малого и среднего предпринимательства (включая индивидуальных предпринимателей) в расчете на 1 тыс. человек населения Бокситогорского района; </t>
  </si>
  <si>
    <t xml:space="preserve"> Численность занятых в сфере малого и среднего предпринимательства, включая индивидуальных предпринимателей;</t>
  </si>
  <si>
    <t xml:space="preserve"> Количество самозанятых граждан, зафиксировавших свой статус  и применяющих специальный налоговый режим "Налог на профессиональный доход" </t>
  </si>
  <si>
    <t xml:space="preserve">Охват мониторингом деятельности субъектов малого и среднего бизнеса и потребительского рынка </t>
  </si>
  <si>
    <t>Чел.</t>
  </si>
  <si>
    <t>Количество сельских населенных пунктов, расположенных начиная с 11 км от пункта получения товара, обслуживаемых организациями потребительской кооперации</t>
  </si>
  <si>
    <t>Соотношение объема муниципального долгакобщему объемудоходов бюжетабез учета утвержденного объемабезвозмездных поступлений налоговыхдоходов по дополнититльным норматиам отчислений</t>
  </si>
  <si>
    <t xml:space="preserve">Муниципальная программа: "Развитие сельского хозяйства на территории  Бокситогорского муниципального района Ленинградской области" на 2022-2024 годы
</t>
  </si>
  <si>
    <t>Объем производства  продукции сельского хозяйства в хозяйствах всех категорий</t>
  </si>
  <si>
    <t>Проведение и участие в сельскохозяйственных ярмарках</t>
  </si>
  <si>
    <t>Число посещений культурно-массовых мероприятий</t>
  </si>
  <si>
    <t>Число посещений библиотек</t>
  </si>
  <si>
    <t>Доля населения, систематически занимающегося физической культурой и спортом</t>
  </si>
  <si>
    <t xml:space="preserve">Муниципальная программа: "Современное образование 
в Бокситогорском муниципальном районе Ленинградской области" 
на 2022-2024 годы
</t>
  </si>
  <si>
    <t>Количество созданных центров образования естественно-научной и технологической направленностей</t>
  </si>
  <si>
    <t>Количество школ, расположенных в сельской местности и малых городах, в которых отремонтированы спортивные залы</t>
  </si>
  <si>
    <t xml:space="preserve">Количество школ, создавших целевую модель цифровой образовательной среды </t>
  </si>
  <si>
    <t>Количество школ, в которых проведён капитальный ремонт</t>
  </si>
  <si>
    <t>Количество построенных (капитально отремонтированных) спортивных площадок (стадионов) общеобразовательных организаций соответствующих современным требованиям</t>
  </si>
  <si>
    <t>Количество созданных мест для получения детьми в возрасте от 1 года до 7 лет качественного дошкольного образования</t>
  </si>
  <si>
    <t>Доля детей в возрасте от 1 года до 7 лет, получающих качественное образование по программам дошкольного образования в соответствии с требованиями федерального государственного образовательного стандарта дошкольного образования</t>
  </si>
  <si>
    <t>Доля обучающихся в образовательных организациях общего образования, обучающихся в соответствии с федеральными государственными образователь-ными стандартами общего образования в условиях, отвечающих современным требованиям</t>
  </si>
  <si>
    <t>Доля детей в возрасте от 5 до 18 лет, охваченных образовательными программами дополнительного образования детей,  в том числе технической направленности</t>
  </si>
  <si>
    <t>Доля детей в возрасте от 5 до 18 лет, охваченных системой персонифицированного финансирования дополнительного образования детей</t>
  </si>
  <si>
    <t xml:space="preserve">Доля образовательных организаций, укомплектованных высококвалифицированными педагогическими кадрами </t>
  </si>
  <si>
    <t xml:space="preserve">Удельный вес численности руководящих и педагогических работников организаций дошкольного, общего и дополнительного образования детей, прошедших в течение последних 3-х лет повышение квалификации и (или) профессиональную переподготовку в общей численности руководящих и педагогических работников организаций дошкольного, общего и дополнительного образования детей   </t>
  </si>
  <si>
    <t>Доля детей, подростков и молодёжи от 6,5 до 18 лет (включительно), зарегистрированных на территории района, охваченных организованными формами оздоровления, в том числе детей, находящихся в трудной жизненной ситуации</t>
  </si>
  <si>
    <t>Доля выпускников 11 классов муниципальных общеобразовательных организаций, успешно прошедших государственную итоговую аттестацию и получивших аттестаты о среднем общем образовании</t>
  </si>
  <si>
    <t>Доля выпускников 9 классов муниципальных общеобразовательных организаций, успешно прошедших государственную итоговую аттестацию и получивших аттестаты об основном общем образовании</t>
  </si>
  <si>
    <t>Доля образовательных организаций, пользующихся услугами, муниципальных учреждений, предоставляющих услуги в сфере  образования Бокситогорского муниципального района</t>
  </si>
  <si>
    <t>Доля маршрутов регулярных перевозок по регулируемым тарифам в общем количестве муниципальных маршрутов регулярных пассажирских перевозок Бокситогорского муниципального района на конец года</t>
  </si>
  <si>
    <t>Обеспечение сохранности автобусной станции в г. Бокситогорске</t>
  </si>
  <si>
    <t xml:space="preserve">Итоговая оценка достижения показателей муниципалной программы </t>
  </si>
  <si>
    <t>"Стимулирование экономической активности Бокситогорского муниципального района"</t>
  </si>
  <si>
    <t>"Развитие сельского хозяйства на территории  Бокситогорского муниципального района Ленинградской области"</t>
  </si>
  <si>
    <t xml:space="preserve">"Культура, молодёжная политика, физическая культура и спорт Бокситогорского муниципального района» </t>
  </si>
  <si>
    <t xml:space="preserve">"Управление муниципальными финансами и муниципальным долгом Бокситогорского муниципального района" </t>
  </si>
  <si>
    <t xml:space="preserve">"Безопасность Бокситогорского муниципального района" </t>
  </si>
  <si>
    <t xml:space="preserve">"Устойчивое  общественное  развитие в Бокситогорском  муниципальном  районе"  </t>
  </si>
  <si>
    <t xml:space="preserve">"Содержание автомобильных дорог общего пользования на территории Бокситогорского муниципального района" </t>
  </si>
  <si>
    <t>Удельный вес показателя</t>
  </si>
  <si>
    <t>Ед. измер.</t>
  </si>
  <si>
    <t>Количество школ, в которых работают советники директора по воспитанию и взаимодействию с детскими общественными объединениями</t>
  </si>
  <si>
    <t>Количество дошкольных образовательных организаций, участвующих в реновации</t>
  </si>
  <si>
    <t xml:space="preserve">Оценка достижения запланированного значения показателя муниципальной программы </t>
  </si>
  <si>
    <t>Степень динамики показателя муниципальной программы</t>
  </si>
  <si>
    <t xml:space="preserve">Степень выполнения показателя муниципальной программы </t>
  </si>
  <si>
    <t>Количество участников молодежных мероприятиймероприятиях</t>
  </si>
  <si>
    <t>Количество границ населенных пунктов, внесенных в ЕГРН</t>
  </si>
  <si>
    <t>ед</t>
  </si>
  <si>
    <t>Количество мероприятий, направленных на укрепление межнациональной и межконфессиональной солидарности среди жителей Бокситогорского муниципального района</t>
  </si>
  <si>
    <t>Оценка эффективности реализации муниципальной программы</t>
  </si>
  <si>
    <t>средняя</t>
  </si>
  <si>
    <t xml:space="preserve">"Современное образование 
в Бокситогорском муниципальном районе Ленинградской области" </t>
  </si>
  <si>
    <t xml:space="preserve">"Социальная поддержка отдельных категорий граждан в  Бокситогорском муниципальном районе Ленинградской области"  </t>
  </si>
  <si>
    <t xml:space="preserve">"Управление собственностью на территории Бокситогорского муниципального района" </t>
  </si>
  <si>
    <t xml:space="preserve">Сведения о фактически достигнутых значениях показателей (индикаторов) муниципальной программы 
</t>
  </si>
  <si>
    <t>Год, предшествующий отчетному 2022 год</t>
  </si>
  <si>
    <t xml:space="preserve">Отчетный год
2023 год
</t>
  </si>
  <si>
    <t>Год, предшествующий отчетному                     2022 год</t>
  </si>
  <si>
    <t xml:space="preserve">Муниципальная программа: "Социальная поддержка отдельных категорий граждан в  Бокситогорском муниципальном районе Ленинградской области " </t>
  </si>
  <si>
    <t>53/69</t>
  </si>
  <si>
    <t>54/74</t>
  </si>
  <si>
    <t>55/71</t>
  </si>
  <si>
    <t xml:space="preserve">Прибытие детей из  других регионов с оформлением опеки на возмездных условиях </t>
  </si>
  <si>
    <t xml:space="preserve">В 2023 году одно удочерение, один ребенок снят с опеки в связи со смертью опекуна и направлен в ресурсный центр </t>
  </si>
  <si>
    <t>Возросло число детей сирот и детей ОБПР, имеющих право на предоставление МСП  (вступление в наследство )</t>
  </si>
  <si>
    <t>Год, предшествующий отчетному                      2022 год</t>
  </si>
  <si>
    <t xml:space="preserve">В связи с возможностью проведения обучения в онлайн формате, стоимость обучения была ниже, в связи с этой экономией было обучено большее количество сотрудников   </t>
  </si>
  <si>
    <t xml:space="preserve">Муниципальная программа: "Содержание автомобильных дорог общего пользования 
на территории Бокситогорского муниципального района" 
</t>
  </si>
  <si>
    <t xml:space="preserve">Муниципальная программа: "Стимулирование экономической активности Бокситогорского муниципального района" 
</t>
  </si>
  <si>
    <t>Муниципальная программа: "Управление муниципальными финансами и муниципальным долгом Бокситогорского муниципального района"</t>
  </si>
  <si>
    <t>Оценка эффективности муниципальных программ Бокситогорского муниципального района за 2023 год</t>
  </si>
  <si>
    <t>МП приведена в соответствие с последней редакцией бюджета БМР в срок до 31.12.2023</t>
  </si>
  <si>
    <t>Год, предшествующий отчетному             2022 год</t>
  </si>
  <si>
    <t>Муниципальная программа: "Безопасность Бокситогорского муниципального района"</t>
  </si>
  <si>
    <t xml:space="preserve">Муниципальная программа: "Культура, молодёжная политика, физическая культура и спорт 
Бокситогорского муниципального района» 
</t>
  </si>
  <si>
    <t>Муниципальная программа: «Управление собственностью на территории Бокситогорского муниципального района»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</si>
</sst>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[$-FC19]d\ mmmm\ yyyy\ &quot;г.&quot;"/>
    <numFmt numFmtId="182" formatCode="0.0000000"/>
    <numFmt numFmtId="183" formatCode="0.000000"/>
    <numFmt numFmtId="184" formatCode="0.00000000"/>
  </numFmts>
  <fonts count="50">
    <font>
      <sz val="10"/>
      <name val="Arial Cyr"/>
      <family val="0"/>
    </font>
    <font>
      <b/>
      <sz val="12"/>
      <color indexed="6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vertical="top" wrapText="1"/>
    </xf>
    <xf numFmtId="18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180" fontId="5" fillId="33" borderId="12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/>
    </xf>
    <xf numFmtId="180" fontId="5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33" borderId="0" xfId="0" applyFont="1" applyFill="1" applyAlignment="1">
      <alignment wrapText="1"/>
    </xf>
    <xf numFmtId="0" fontId="5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top" wrapText="1"/>
    </xf>
    <xf numFmtId="0" fontId="5" fillId="33" borderId="0" xfId="0" applyFont="1" applyFill="1" applyAlignment="1">
      <alignment vertical="top" wrapText="1"/>
    </xf>
    <xf numFmtId="2" fontId="0" fillId="33" borderId="10" xfId="0" applyNumberFormat="1" applyFont="1" applyFill="1" applyBorder="1" applyAlignment="1">
      <alignment vertical="top"/>
    </xf>
    <xf numFmtId="2" fontId="0" fillId="33" borderId="10" xfId="0" applyNumberForma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 wrapText="1"/>
    </xf>
    <xf numFmtId="179" fontId="0" fillId="33" borderId="10" xfId="0" applyNumberForma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5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2" fontId="10" fillId="33" borderId="10" xfId="0" applyNumberFormat="1" applyFont="1" applyFill="1" applyBorder="1" applyAlignment="1">
      <alignment vertical="top"/>
    </xf>
    <xf numFmtId="2" fontId="12" fillId="33" borderId="10" xfId="0" applyNumberFormat="1" applyFont="1" applyFill="1" applyBorder="1" applyAlignment="1">
      <alignment horizontal="right" vertical="top" wrapText="1"/>
    </xf>
    <xf numFmtId="2" fontId="12" fillId="33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 wrapText="1"/>
    </xf>
    <xf numFmtId="179" fontId="0" fillId="33" borderId="10" xfId="0" applyNumberFormat="1" applyFont="1" applyFill="1" applyBorder="1" applyAlignment="1">
      <alignment/>
    </xf>
    <xf numFmtId="179" fontId="4" fillId="33" borderId="10" xfId="0" applyNumberFormat="1" applyFont="1" applyFill="1" applyBorder="1" applyAlignment="1">
      <alignment horizontal="right" wrapText="1"/>
    </xf>
    <xf numFmtId="0" fontId="0" fillId="33" borderId="0" xfId="0" applyFill="1" applyAlignment="1">
      <alignment horizontal="right"/>
    </xf>
    <xf numFmtId="0" fontId="3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0" fillId="33" borderId="13" xfId="0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wrapText="1"/>
    </xf>
    <xf numFmtId="2" fontId="0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2" fontId="5" fillId="33" borderId="10" xfId="0" applyNumberFormat="1" applyFont="1" applyFill="1" applyBorder="1" applyAlignment="1">
      <alignment horizontal="right" wrapText="1"/>
    </xf>
    <xf numFmtId="2" fontId="0" fillId="33" borderId="10" xfId="0" applyNumberFormat="1" applyFill="1" applyBorder="1" applyAlignment="1">
      <alignment horizontal="right"/>
    </xf>
    <xf numFmtId="179" fontId="5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top" wrapText="1"/>
    </xf>
    <xf numFmtId="179" fontId="10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horizontal="right"/>
    </xf>
    <xf numFmtId="179" fontId="0" fillId="33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 wrapText="1"/>
    </xf>
    <xf numFmtId="179" fontId="12" fillId="33" borderId="10" xfId="0" applyNumberFormat="1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right"/>
    </xf>
    <xf numFmtId="0" fontId="5" fillId="33" borderId="10" xfId="53" applyFont="1" applyFill="1" applyBorder="1" applyAlignment="1">
      <alignment horizontal="left" vertical="top" wrapText="1"/>
      <protection/>
    </xf>
    <xf numFmtId="180" fontId="5" fillId="33" borderId="11" xfId="53" applyNumberFormat="1" applyFont="1" applyFill="1" applyBorder="1" applyAlignment="1">
      <alignment horizontal="center" vertical="top" wrapText="1"/>
      <protection/>
    </xf>
    <xf numFmtId="0" fontId="5" fillId="33" borderId="13" xfId="53" applyFont="1" applyFill="1" applyBorder="1" applyAlignment="1">
      <alignment horizontal="center" vertical="top" wrapText="1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0" fontId="9" fillId="33" borderId="10" xfId="0" applyFont="1" applyFill="1" applyBorder="1" applyAlignment="1">
      <alignment horizontal="left" vertical="top" wrapText="1"/>
    </xf>
    <xf numFmtId="0" fontId="5" fillId="33" borderId="10" xfId="53" applyNumberFormat="1" applyFont="1" applyFill="1" applyBorder="1" applyAlignment="1">
      <alignment horizontal="center" vertical="top" wrapText="1"/>
      <protection/>
    </xf>
    <xf numFmtId="2" fontId="4" fillId="33" borderId="10" xfId="0" applyNumberFormat="1" applyFont="1" applyFill="1" applyBorder="1" applyAlignment="1">
      <alignment horizontal="right" wrapText="1"/>
    </xf>
    <xf numFmtId="2" fontId="10" fillId="0" borderId="0" xfId="0" applyNumberFormat="1" applyFont="1" applyAlignment="1">
      <alignment/>
    </xf>
    <xf numFmtId="0" fontId="11" fillId="33" borderId="1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textRotation="90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"/>
  <sheetViews>
    <sheetView tabSelected="1" zoomScalePageLayoutView="0" workbookViewId="0" topLeftCell="B1">
      <selection activeCell="G3" sqref="G3"/>
    </sheetView>
  </sheetViews>
  <sheetFormatPr defaultColWidth="9.00390625" defaultRowHeight="12.75"/>
  <cols>
    <col min="1" max="1" width="5.125" style="0" customWidth="1"/>
    <col min="2" max="2" width="43.00390625" style="0" customWidth="1"/>
    <col min="3" max="3" width="12.75390625" style="10" customWidth="1"/>
    <col min="4" max="4" width="10.875" style="0" customWidth="1"/>
    <col min="5" max="5" width="12.875" style="0" customWidth="1"/>
    <col min="6" max="6" width="14.00390625" style="10" customWidth="1"/>
    <col min="7" max="7" width="13.875" style="0" customWidth="1"/>
    <col min="8" max="8" width="17.625" style="1" customWidth="1"/>
    <col min="9" max="9" width="19.875" style="0" customWidth="1"/>
    <col min="10" max="10" width="14.625" style="10" customWidth="1"/>
    <col min="11" max="11" width="12.875" style="10" customWidth="1"/>
    <col min="12" max="12" width="15.25390625" style="0" customWidth="1"/>
  </cols>
  <sheetData>
    <row r="1" spans="1:11" s="2" customFormat="1" ht="15.75">
      <c r="A1" s="141" t="s">
        <v>144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106" customFormat="1" ht="105" customHeight="1">
      <c r="A2" s="98" t="s">
        <v>40</v>
      </c>
      <c r="B2" s="98" t="s">
        <v>44</v>
      </c>
      <c r="C2" s="99" t="s">
        <v>41</v>
      </c>
      <c r="D2" s="98" t="s">
        <v>42</v>
      </c>
      <c r="E2" s="98" t="s">
        <v>43</v>
      </c>
      <c r="F2" s="99" t="s">
        <v>123</v>
      </c>
      <c r="G2" s="98" t="s">
        <v>47</v>
      </c>
      <c r="H2" s="98" t="s">
        <v>145</v>
      </c>
      <c r="I2" s="98" t="s">
        <v>48</v>
      </c>
      <c r="J2" s="99" t="s">
        <v>46</v>
      </c>
      <c r="K2" s="99" t="s">
        <v>45</v>
      </c>
    </row>
    <row r="3" spans="1:11" s="107" customFormat="1" ht="12.75">
      <c r="A3" s="100">
        <v>1</v>
      </c>
      <c r="B3" s="100">
        <v>2</v>
      </c>
      <c r="C3" s="101">
        <v>3</v>
      </c>
      <c r="D3" s="100">
        <v>4</v>
      </c>
      <c r="E3" s="100">
        <v>5</v>
      </c>
      <c r="F3" s="101">
        <v>6</v>
      </c>
      <c r="G3" s="100">
        <v>7</v>
      </c>
      <c r="H3" s="100">
        <v>8</v>
      </c>
      <c r="I3" s="100">
        <v>9</v>
      </c>
      <c r="J3" s="101">
        <v>10</v>
      </c>
      <c r="K3" s="101">
        <v>11</v>
      </c>
    </row>
    <row r="4" spans="1:12" s="108" customFormat="1" ht="25.5">
      <c r="A4" s="102">
        <v>1</v>
      </c>
      <c r="B4" s="99" t="s">
        <v>105</v>
      </c>
      <c r="C4" s="104">
        <v>0.97</v>
      </c>
      <c r="D4" s="105">
        <v>1</v>
      </c>
      <c r="E4" s="105">
        <v>1</v>
      </c>
      <c r="F4" s="104">
        <f aca="true" t="shared" si="0" ref="F4:F10">0.45*C4+0.35*D4+0.2*E4</f>
        <v>0.9864999999999999</v>
      </c>
      <c r="G4" s="105">
        <v>1</v>
      </c>
      <c r="H4" s="105">
        <v>1</v>
      </c>
      <c r="I4" s="105">
        <v>1</v>
      </c>
      <c r="J4" s="104">
        <f aca="true" t="shared" si="1" ref="J4:J10">(G4+H4+I4)/3</f>
        <v>1</v>
      </c>
      <c r="K4" s="104">
        <f aca="true" t="shared" si="2" ref="K4:K10">0.3*C4+0.6*F4+0.1*J4</f>
        <v>0.9829</v>
      </c>
      <c r="L4" s="108" t="s">
        <v>58</v>
      </c>
    </row>
    <row r="5" spans="1:12" s="108" customFormat="1" ht="38.25">
      <c r="A5" s="102" t="s">
        <v>49</v>
      </c>
      <c r="B5" s="99" t="s">
        <v>106</v>
      </c>
      <c r="C5" s="104">
        <v>1</v>
      </c>
      <c r="D5" s="105">
        <v>1</v>
      </c>
      <c r="E5" s="105">
        <v>0.96</v>
      </c>
      <c r="F5" s="104">
        <f t="shared" si="0"/>
        <v>0.992</v>
      </c>
      <c r="G5" s="105">
        <v>1</v>
      </c>
      <c r="H5" s="105">
        <v>1</v>
      </c>
      <c r="I5" s="105">
        <v>1</v>
      </c>
      <c r="J5" s="104">
        <f t="shared" si="1"/>
        <v>1</v>
      </c>
      <c r="K5" s="104">
        <f t="shared" si="2"/>
        <v>0.9952</v>
      </c>
      <c r="L5" s="108" t="s">
        <v>58</v>
      </c>
    </row>
    <row r="6" spans="1:12" s="108" customFormat="1" ht="38.25">
      <c r="A6" s="102" t="s">
        <v>50</v>
      </c>
      <c r="B6" s="99" t="s">
        <v>107</v>
      </c>
      <c r="C6" s="104">
        <v>1</v>
      </c>
      <c r="D6" s="105">
        <v>1</v>
      </c>
      <c r="E6" s="105">
        <v>1</v>
      </c>
      <c r="F6" s="104">
        <f t="shared" si="0"/>
        <v>1</v>
      </c>
      <c r="G6" s="105">
        <v>1</v>
      </c>
      <c r="H6" s="105">
        <v>0</v>
      </c>
      <c r="I6" s="105">
        <v>1</v>
      </c>
      <c r="J6" s="104">
        <f t="shared" si="1"/>
        <v>0.6666666666666666</v>
      </c>
      <c r="K6" s="104">
        <f t="shared" si="2"/>
        <v>0.9666666666666666</v>
      </c>
      <c r="L6" s="108" t="s">
        <v>58</v>
      </c>
    </row>
    <row r="7" spans="1:12" s="2" customFormat="1" ht="38.25">
      <c r="A7" s="103" t="s">
        <v>51</v>
      </c>
      <c r="B7" s="99" t="s">
        <v>108</v>
      </c>
      <c r="C7" s="104">
        <v>1</v>
      </c>
      <c r="D7" s="66">
        <v>1</v>
      </c>
      <c r="E7" s="66">
        <v>0.995</v>
      </c>
      <c r="F7" s="104">
        <f t="shared" si="0"/>
        <v>0.9990000000000001</v>
      </c>
      <c r="G7" s="66">
        <v>1</v>
      </c>
      <c r="H7" s="66">
        <v>1</v>
      </c>
      <c r="I7" s="66">
        <v>1</v>
      </c>
      <c r="J7" s="104">
        <f t="shared" si="1"/>
        <v>1</v>
      </c>
      <c r="K7" s="104">
        <f t="shared" si="2"/>
        <v>0.9994</v>
      </c>
      <c r="L7" s="108" t="s">
        <v>58</v>
      </c>
    </row>
    <row r="8" spans="1:12" s="2" customFormat="1" ht="25.5">
      <c r="A8" s="103" t="s">
        <v>52</v>
      </c>
      <c r="B8" s="99" t="s">
        <v>109</v>
      </c>
      <c r="C8" s="104">
        <v>1</v>
      </c>
      <c r="D8" s="105">
        <v>0.88</v>
      </c>
      <c r="E8" s="105">
        <v>0.96</v>
      </c>
      <c r="F8" s="104">
        <f t="shared" si="0"/>
        <v>0.95</v>
      </c>
      <c r="G8" s="105">
        <v>1</v>
      </c>
      <c r="H8" s="105">
        <v>1</v>
      </c>
      <c r="I8" s="105">
        <v>1</v>
      </c>
      <c r="J8" s="104">
        <f t="shared" si="1"/>
        <v>1</v>
      </c>
      <c r="K8" s="104">
        <f t="shared" si="2"/>
        <v>0.9699999999999999</v>
      </c>
      <c r="L8" s="108" t="s">
        <v>58</v>
      </c>
    </row>
    <row r="9" spans="1:12" s="2" customFormat="1" ht="32.25" customHeight="1">
      <c r="A9" s="103" t="s">
        <v>53</v>
      </c>
      <c r="B9" s="99" t="s">
        <v>110</v>
      </c>
      <c r="C9" s="104">
        <v>1</v>
      </c>
      <c r="D9" s="105">
        <v>1</v>
      </c>
      <c r="E9" s="105">
        <v>0.98</v>
      </c>
      <c r="F9" s="104">
        <f t="shared" si="0"/>
        <v>0.996</v>
      </c>
      <c r="G9" s="105">
        <v>1</v>
      </c>
      <c r="H9" s="105">
        <v>1</v>
      </c>
      <c r="I9" s="105">
        <v>1</v>
      </c>
      <c r="J9" s="104">
        <f t="shared" si="1"/>
        <v>1</v>
      </c>
      <c r="K9" s="104">
        <f t="shared" si="2"/>
        <v>0.9975999999999999</v>
      </c>
      <c r="L9" s="108" t="s">
        <v>58</v>
      </c>
    </row>
    <row r="10" spans="1:12" s="2" customFormat="1" ht="38.25">
      <c r="A10" s="103" t="s">
        <v>54</v>
      </c>
      <c r="B10" s="99" t="s">
        <v>111</v>
      </c>
      <c r="C10" s="104">
        <v>1</v>
      </c>
      <c r="D10" s="105">
        <v>1</v>
      </c>
      <c r="E10" s="105">
        <v>0.88</v>
      </c>
      <c r="F10" s="104">
        <f t="shared" si="0"/>
        <v>0.9760000000000001</v>
      </c>
      <c r="G10" s="105">
        <v>1</v>
      </c>
      <c r="H10" s="105">
        <v>1</v>
      </c>
      <c r="I10" s="105">
        <v>1</v>
      </c>
      <c r="J10" s="104">
        <f t="shared" si="1"/>
        <v>1</v>
      </c>
      <c r="K10" s="104">
        <f t="shared" si="2"/>
        <v>0.9855999999999999</v>
      </c>
      <c r="L10" s="108" t="s">
        <v>58</v>
      </c>
    </row>
    <row r="11" spans="1:12" s="108" customFormat="1" ht="40.5" customHeight="1">
      <c r="A11" s="102" t="s">
        <v>55</v>
      </c>
      <c r="B11" s="99" t="s">
        <v>125</v>
      </c>
      <c r="C11" s="104">
        <v>0.94</v>
      </c>
      <c r="D11" s="105">
        <v>0.98</v>
      </c>
      <c r="E11" s="105">
        <v>0.98</v>
      </c>
      <c r="F11" s="104">
        <f>0.45*C11+0.35*D11+0.2*E11</f>
        <v>0.962</v>
      </c>
      <c r="G11" s="105">
        <v>1</v>
      </c>
      <c r="H11" s="105">
        <v>0</v>
      </c>
      <c r="I11" s="105">
        <v>1</v>
      </c>
      <c r="J11" s="104">
        <f>(G11+H11+I11)/3</f>
        <v>0.6666666666666666</v>
      </c>
      <c r="K11" s="104">
        <f>0.3*C11+0.6*F11+0.1*J11</f>
        <v>0.9258666666666666</v>
      </c>
      <c r="L11" s="108" t="s">
        <v>124</v>
      </c>
    </row>
    <row r="12" spans="1:12" s="108" customFormat="1" ht="41.25" customHeight="1">
      <c r="A12" s="102" t="s">
        <v>56</v>
      </c>
      <c r="B12" s="99" t="s">
        <v>126</v>
      </c>
      <c r="C12" s="104">
        <v>0.95</v>
      </c>
      <c r="D12" s="105">
        <v>0.96</v>
      </c>
      <c r="E12" s="105">
        <v>0.96</v>
      </c>
      <c r="F12" s="104">
        <f>0.45*C12+0.35*D12+0.2*E12</f>
        <v>0.9555</v>
      </c>
      <c r="G12" s="105">
        <v>1</v>
      </c>
      <c r="H12" s="105">
        <v>1</v>
      </c>
      <c r="I12" s="105">
        <v>1</v>
      </c>
      <c r="J12" s="104">
        <f>(G12+H12+I12)/3</f>
        <v>1</v>
      </c>
      <c r="K12" s="104">
        <f>0.3*C12+0.6*F12+0.1*J12</f>
        <v>0.9583</v>
      </c>
      <c r="L12" s="108" t="s">
        <v>58</v>
      </c>
    </row>
    <row r="13" spans="1:12" s="2" customFormat="1" ht="30" customHeight="1">
      <c r="A13" s="103" t="s">
        <v>57</v>
      </c>
      <c r="B13" s="99" t="s">
        <v>127</v>
      </c>
      <c r="C13" s="104">
        <v>1</v>
      </c>
      <c r="D13" s="66">
        <v>0.91</v>
      </c>
      <c r="E13" s="66">
        <v>0.92</v>
      </c>
      <c r="F13" s="104">
        <f>0.45*C13+0.35*D13+0.2*E13</f>
        <v>0.9525</v>
      </c>
      <c r="G13" s="66">
        <v>1</v>
      </c>
      <c r="H13" s="66">
        <v>1</v>
      </c>
      <c r="I13" s="66">
        <v>1</v>
      </c>
      <c r="J13" s="104">
        <f>(G13+H13+I13)/3</f>
        <v>1</v>
      </c>
      <c r="K13" s="104">
        <f>0.3*C13+0.6*F13+0.1*J13</f>
        <v>0.9714999999999999</v>
      </c>
      <c r="L13" s="108" t="s">
        <v>58</v>
      </c>
    </row>
    <row r="14" spans="3:11" ht="12.75">
      <c r="C14" s="140">
        <f>SUM(C4:C13)/10</f>
        <v>0.986</v>
      </c>
      <c r="K14" s="140">
        <f>SUM(K4:K13)/10</f>
        <v>0.9753033333333334</v>
      </c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="75" zoomScaleNormal="75" zoomScalePageLayoutView="0" workbookViewId="0" topLeftCell="B1">
      <selection activeCell="K13" sqref="K13"/>
    </sheetView>
  </sheetViews>
  <sheetFormatPr defaultColWidth="9.00390625" defaultRowHeight="12.75"/>
  <cols>
    <col min="1" max="1" width="6.625" style="0" customWidth="1"/>
    <col min="2" max="2" width="39.125" style="0" customWidth="1"/>
    <col min="3" max="3" width="8.875" style="0" customWidth="1"/>
    <col min="4" max="4" width="13.125" style="0" customWidth="1"/>
    <col min="5" max="5" width="10.75390625" style="0" customWidth="1"/>
    <col min="6" max="6" width="13.375" style="0" customWidth="1"/>
    <col min="7" max="7" width="46.75390625" style="0" customWidth="1"/>
    <col min="8" max="8" width="12.375" style="0" customWidth="1"/>
    <col min="9" max="9" width="12.00390625" style="0" customWidth="1"/>
    <col min="10" max="10" width="11.125" style="0" customWidth="1"/>
    <col min="11" max="11" width="10.25390625" style="0" customWidth="1"/>
  </cols>
  <sheetData>
    <row r="1" spans="1:11" ht="45" customHeight="1">
      <c r="A1" s="151" t="s">
        <v>1</v>
      </c>
      <c r="B1" s="152"/>
      <c r="C1" s="152"/>
      <c r="D1" s="152"/>
      <c r="E1" s="152"/>
      <c r="F1" s="152"/>
      <c r="G1" s="152"/>
      <c r="H1" s="15"/>
      <c r="I1" s="2"/>
      <c r="J1" s="2"/>
      <c r="K1" s="2"/>
    </row>
    <row r="2" spans="1:11" ht="1.5" customHeight="1">
      <c r="A2" s="16"/>
      <c r="B2" s="16"/>
      <c r="C2" s="16"/>
      <c r="D2" s="16"/>
      <c r="E2" s="16"/>
      <c r="F2" s="16"/>
      <c r="G2" s="16"/>
      <c r="H2" s="15"/>
      <c r="I2" s="2"/>
      <c r="J2" s="2"/>
      <c r="K2" s="2"/>
    </row>
    <row r="3" spans="1:11" s="2" customFormat="1" ht="53.25" customHeight="1">
      <c r="A3" s="142" t="s">
        <v>0</v>
      </c>
      <c r="B3" s="142" t="s">
        <v>2</v>
      </c>
      <c r="C3" s="142" t="s">
        <v>3</v>
      </c>
      <c r="D3" s="149" t="s">
        <v>4</v>
      </c>
      <c r="E3" s="153"/>
      <c r="F3" s="150"/>
      <c r="G3" s="142" t="s">
        <v>7</v>
      </c>
      <c r="H3" s="166" t="s">
        <v>36</v>
      </c>
      <c r="I3" s="166" t="s">
        <v>37</v>
      </c>
      <c r="J3" s="166" t="s">
        <v>38</v>
      </c>
      <c r="K3" s="166" t="s">
        <v>112</v>
      </c>
    </row>
    <row r="4" spans="1:11" s="2" customFormat="1" ht="52.5" customHeight="1">
      <c r="A4" s="143"/>
      <c r="B4" s="143"/>
      <c r="C4" s="143"/>
      <c r="D4" s="142" t="s">
        <v>139</v>
      </c>
      <c r="E4" s="149" t="s">
        <v>130</v>
      </c>
      <c r="F4" s="150"/>
      <c r="G4" s="143"/>
      <c r="H4" s="166"/>
      <c r="I4" s="166"/>
      <c r="J4" s="166"/>
      <c r="K4" s="166"/>
    </row>
    <row r="5" spans="1:11" s="2" customFormat="1" ht="69" customHeight="1">
      <c r="A5" s="144"/>
      <c r="B5" s="144"/>
      <c r="C5" s="144"/>
      <c r="D5" s="144"/>
      <c r="E5" s="17" t="s">
        <v>5</v>
      </c>
      <c r="F5" s="18" t="s">
        <v>6</v>
      </c>
      <c r="G5" s="144"/>
      <c r="H5" s="166"/>
      <c r="I5" s="166"/>
      <c r="J5" s="166"/>
      <c r="K5" s="166"/>
    </row>
    <row r="6" spans="1:11" s="2" customFormat="1" ht="15.75">
      <c r="A6" s="58">
        <v>1</v>
      </c>
      <c r="B6" s="58">
        <v>2</v>
      </c>
      <c r="C6" s="58">
        <v>3</v>
      </c>
      <c r="D6" s="17">
        <v>4</v>
      </c>
      <c r="E6" s="58">
        <v>5</v>
      </c>
      <c r="F6" s="58">
        <v>6</v>
      </c>
      <c r="G6" s="58">
        <v>7</v>
      </c>
      <c r="H6" s="19"/>
      <c r="I6" s="11"/>
      <c r="J6" s="11"/>
      <c r="K6" s="11"/>
    </row>
    <row r="7" spans="1:11" s="2" customFormat="1" ht="41.25" customHeight="1">
      <c r="A7" s="20">
        <v>1</v>
      </c>
      <c r="B7" s="146" t="s">
        <v>63</v>
      </c>
      <c r="C7" s="147"/>
      <c r="D7" s="147"/>
      <c r="E7" s="147"/>
      <c r="F7" s="147"/>
      <c r="G7" s="147"/>
      <c r="H7" s="19"/>
      <c r="I7" s="11"/>
      <c r="J7" s="11"/>
      <c r="K7" s="11"/>
    </row>
    <row r="8" spans="1:11" s="2" customFormat="1" ht="63.75" customHeight="1">
      <c r="A8" s="18">
        <v>3</v>
      </c>
      <c r="B8" s="21" t="s">
        <v>64</v>
      </c>
      <c r="C8" s="22" t="s">
        <v>27</v>
      </c>
      <c r="D8" s="22">
        <v>38</v>
      </c>
      <c r="E8" s="22">
        <v>40</v>
      </c>
      <c r="F8" s="22">
        <v>72</v>
      </c>
      <c r="G8" s="18" t="s">
        <v>140</v>
      </c>
      <c r="H8" s="23">
        <v>1</v>
      </c>
      <c r="I8" s="12">
        <v>1.1</v>
      </c>
      <c r="J8" s="12">
        <v>1</v>
      </c>
      <c r="K8" s="11">
        <v>0.2</v>
      </c>
    </row>
    <row r="9" spans="1:11" s="2" customFormat="1" ht="15.75">
      <c r="A9" s="18">
        <v>5</v>
      </c>
      <c r="B9" s="67" t="s">
        <v>28</v>
      </c>
      <c r="C9" s="22" t="s">
        <v>29</v>
      </c>
      <c r="D9" s="25">
        <v>51</v>
      </c>
      <c r="E9" s="25">
        <v>51</v>
      </c>
      <c r="F9" s="25">
        <v>51</v>
      </c>
      <c r="G9" s="68"/>
      <c r="H9" s="23">
        <f>F9/E9</f>
        <v>1</v>
      </c>
      <c r="I9" s="12">
        <f>F9/D9</f>
        <v>1</v>
      </c>
      <c r="J9" s="12">
        <f>H9*I9</f>
        <v>1</v>
      </c>
      <c r="K9" s="11">
        <v>0.2</v>
      </c>
    </row>
    <row r="10" spans="1:11" s="2" customFormat="1" ht="36" customHeight="1">
      <c r="A10" s="18">
        <v>6</v>
      </c>
      <c r="B10" s="26" t="s">
        <v>65</v>
      </c>
      <c r="C10" s="22" t="s">
        <v>26</v>
      </c>
      <c r="D10" s="25">
        <v>1</v>
      </c>
      <c r="E10" s="25">
        <v>1</v>
      </c>
      <c r="F10" s="25">
        <v>1</v>
      </c>
      <c r="G10" s="68"/>
      <c r="H10" s="23">
        <f>F10/E10</f>
        <v>1</v>
      </c>
      <c r="I10" s="12">
        <f>F10/D10</f>
        <v>1</v>
      </c>
      <c r="J10" s="12">
        <f>H10*I10</f>
        <v>1</v>
      </c>
      <c r="K10" s="11">
        <v>0.1</v>
      </c>
    </row>
    <row r="11" spans="1:11" s="2" customFormat="1" ht="47.25">
      <c r="A11" s="18">
        <v>8</v>
      </c>
      <c r="B11" s="69" t="s">
        <v>66</v>
      </c>
      <c r="C11" s="22" t="s">
        <v>26</v>
      </c>
      <c r="D11" s="18">
        <v>4</v>
      </c>
      <c r="E11" s="18">
        <v>4</v>
      </c>
      <c r="F11" s="18">
        <v>4</v>
      </c>
      <c r="G11" s="20"/>
      <c r="H11" s="23">
        <f>F11/E11</f>
        <v>1</v>
      </c>
      <c r="I11" s="12">
        <f>F11/D11</f>
        <v>1</v>
      </c>
      <c r="J11" s="12">
        <f>H11*I11</f>
        <v>1</v>
      </c>
      <c r="K11" s="11">
        <v>0.2</v>
      </c>
    </row>
    <row r="12" spans="1:11" s="2" customFormat="1" ht="83.25" customHeight="1">
      <c r="A12" s="18">
        <v>10</v>
      </c>
      <c r="B12" s="21" t="s">
        <v>122</v>
      </c>
      <c r="C12" s="18" t="s">
        <v>26</v>
      </c>
      <c r="D12" s="18">
        <v>4</v>
      </c>
      <c r="E12" s="18">
        <v>8</v>
      </c>
      <c r="F12" s="18">
        <v>8</v>
      </c>
      <c r="G12" s="61"/>
      <c r="H12" s="23">
        <f>F12/E12</f>
        <v>1</v>
      </c>
      <c r="I12" s="12">
        <v>1.1</v>
      </c>
      <c r="J12" s="12">
        <v>1</v>
      </c>
      <c r="K12" s="11">
        <v>0.3</v>
      </c>
    </row>
    <row r="13" spans="1:11" s="70" customFormat="1" ht="24" customHeight="1">
      <c r="A13" s="50"/>
      <c r="B13" s="146" t="s">
        <v>39</v>
      </c>
      <c r="C13" s="147"/>
      <c r="D13" s="147"/>
      <c r="E13" s="147"/>
      <c r="F13" s="147"/>
      <c r="G13" s="148"/>
      <c r="H13" s="49"/>
      <c r="I13" s="49"/>
      <c r="J13" s="72"/>
      <c r="K13" s="71">
        <f>J8*K8+J9*K9+J10*K10+J11*K11+J12*K12</f>
        <v>1</v>
      </c>
    </row>
    <row r="14" ht="12.75">
      <c r="A14" s="8"/>
    </row>
    <row r="15" ht="12.75">
      <c r="A15" s="8"/>
    </row>
    <row r="16" ht="12.75">
      <c r="A16" s="8"/>
    </row>
  </sheetData>
  <sheetProtection/>
  <mergeCells count="14">
    <mergeCell ref="B13:G13"/>
    <mergeCell ref="G3:G5"/>
    <mergeCell ref="D4:D5"/>
    <mergeCell ref="E4:F4"/>
    <mergeCell ref="I3:I5"/>
    <mergeCell ref="J3:J5"/>
    <mergeCell ref="B7:G7"/>
    <mergeCell ref="K3:K5"/>
    <mergeCell ref="H3:H5"/>
    <mergeCell ref="A1:G1"/>
    <mergeCell ref="A3:A5"/>
    <mergeCell ref="B3:B5"/>
    <mergeCell ref="C3:C5"/>
    <mergeCell ref="D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zoomScalePageLayoutView="0" workbookViewId="0" topLeftCell="A4">
      <selection activeCell="J12" sqref="J12"/>
    </sheetView>
  </sheetViews>
  <sheetFormatPr defaultColWidth="9.00390625" defaultRowHeight="12.75"/>
  <cols>
    <col min="1" max="1" width="9.375" style="0" customWidth="1"/>
    <col min="2" max="2" width="28.125" style="0" customWidth="1"/>
    <col min="3" max="3" width="15.125" style="0" customWidth="1"/>
    <col min="4" max="4" width="14.625" style="0" customWidth="1"/>
    <col min="5" max="5" width="11.875" style="0" customWidth="1"/>
    <col min="6" max="6" width="14.875" style="0" customWidth="1"/>
    <col min="7" max="7" width="18.75390625" style="0" customWidth="1"/>
    <col min="8" max="8" width="9.75390625" style="0" customWidth="1"/>
    <col min="9" max="9" width="9.625" style="0" customWidth="1"/>
    <col min="10" max="10" width="10.75390625" style="0" customWidth="1"/>
    <col min="13" max="13" width="8.75390625" style="0" customWidth="1"/>
  </cols>
  <sheetData>
    <row r="1" spans="1:13" ht="23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</row>
    <row r="2" spans="1:7" s="2" customFormat="1" ht="29.25" customHeight="1">
      <c r="A2" s="151" t="s">
        <v>1</v>
      </c>
      <c r="B2" s="152"/>
      <c r="C2" s="152"/>
      <c r="D2" s="152"/>
      <c r="E2" s="152"/>
      <c r="F2" s="152"/>
      <c r="G2" s="152"/>
    </row>
    <row r="3" spans="1:7" s="2" customFormat="1" ht="18.75" customHeight="1">
      <c r="A3" s="16"/>
      <c r="B3" s="16"/>
      <c r="C3" s="16"/>
      <c r="D3" s="16"/>
      <c r="E3" s="16"/>
      <c r="F3" s="16"/>
      <c r="G3" s="16"/>
    </row>
    <row r="4" spans="1:11" s="2" customFormat="1" ht="15" customHeight="1">
      <c r="A4" s="142" t="s">
        <v>0</v>
      </c>
      <c r="B4" s="142" t="s">
        <v>2</v>
      </c>
      <c r="C4" s="142" t="s">
        <v>3</v>
      </c>
      <c r="D4" s="149" t="s">
        <v>4</v>
      </c>
      <c r="E4" s="153"/>
      <c r="F4" s="150"/>
      <c r="G4" s="142" t="s">
        <v>7</v>
      </c>
      <c r="H4" s="145" t="s">
        <v>36</v>
      </c>
      <c r="I4" s="145" t="s">
        <v>37</v>
      </c>
      <c r="J4" s="145" t="s">
        <v>38</v>
      </c>
      <c r="K4" s="145" t="s">
        <v>112</v>
      </c>
    </row>
    <row r="5" spans="1:11" s="2" customFormat="1" ht="76.5" customHeight="1">
      <c r="A5" s="143"/>
      <c r="B5" s="143"/>
      <c r="C5" s="143"/>
      <c r="D5" s="142" t="s">
        <v>129</v>
      </c>
      <c r="E5" s="149" t="s">
        <v>130</v>
      </c>
      <c r="F5" s="150"/>
      <c r="G5" s="143"/>
      <c r="H5" s="145"/>
      <c r="I5" s="145"/>
      <c r="J5" s="145"/>
      <c r="K5" s="145"/>
    </row>
    <row r="6" spans="1:11" s="2" customFormat="1" ht="60" customHeight="1">
      <c r="A6" s="144"/>
      <c r="B6" s="144"/>
      <c r="C6" s="144"/>
      <c r="D6" s="144"/>
      <c r="E6" s="17" t="s">
        <v>5</v>
      </c>
      <c r="F6" s="18" t="s">
        <v>6</v>
      </c>
      <c r="G6" s="144"/>
      <c r="H6" s="145"/>
      <c r="I6" s="145"/>
      <c r="J6" s="145"/>
      <c r="K6" s="145"/>
    </row>
    <row r="7" spans="1:11" s="2" customFormat="1" ht="22.5" customHeight="1">
      <c r="A7" s="58">
        <v>1</v>
      </c>
      <c r="B7" s="58">
        <v>2</v>
      </c>
      <c r="C7" s="58">
        <v>3</v>
      </c>
      <c r="D7" s="17">
        <v>4</v>
      </c>
      <c r="E7" s="58">
        <v>5</v>
      </c>
      <c r="F7" s="58">
        <v>6</v>
      </c>
      <c r="G7" s="58">
        <v>7</v>
      </c>
      <c r="H7" s="19">
        <v>8</v>
      </c>
      <c r="I7" s="11">
        <v>9</v>
      </c>
      <c r="J7" s="11">
        <v>10</v>
      </c>
      <c r="K7" s="11">
        <v>11</v>
      </c>
    </row>
    <row r="8" spans="1:11" s="2" customFormat="1" ht="46.5" customHeight="1">
      <c r="A8" s="20">
        <v>1</v>
      </c>
      <c r="B8" s="146" t="s">
        <v>141</v>
      </c>
      <c r="C8" s="147"/>
      <c r="D8" s="147"/>
      <c r="E8" s="147"/>
      <c r="F8" s="147"/>
      <c r="G8" s="147"/>
      <c r="H8" s="19"/>
      <c r="I8" s="11"/>
      <c r="J8" s="11"/>
      <c r="K8" s="11"/>
    </row>
    <row r="9" spans="1:13" s="6" customFormat="1" ht="51.75" customHeight="1">
      <c r="A9" s="18">
        <v>2</v>
      </c>
      <c r="B9" s="21" t="s">
        <v>9</v>
      </c>
      <c r="C9" s="28" t="s">
        <v>8</v>
      </c>
      <c r="D9" s="91">
        <v>95.8</v>
      </c>
      <c r="E9" s="91">
        <v>95.8</v>
      </c>
      <c r="F9" s="18">
        <v>95.8</v>
      </c>
      <c r="G9" s="18"/>
      <c r="H9" s="23">
        <f>F9/E9</f>
        <v>1</v>
      </c>
      <c r="I9" s="12">
        <f>F9/D9</f>
        <v>1</v>
      </c>
      <c r="J9" s="12">
        <f>H9*I9</f>
        <v>1</v>
      </c>
      <c r="K9" s="11">
        <v>0.4</v>
      </c>
      <c r="L9" s="2"/>
      <c r="M9" s="2"/>
    </row>
    <row r="10" spans="1:13" s="6" customFormat="1" ht="153.75" customHeight="1">
      <c r="A10" s="18">
        <v>3</v>
      </c>
      <c r="B10" s="26" t="s">
        <v>102</v>
      </c>
      <c r="C10" s="28" t="s">
        <v>35</v>
      </c>
      <c r="D10" s="18">
        <v>100</v>
      </c>
      <c r="E10" s="25">
        <v>100</v>
      </c>
      <c r="F10" s="18">
        <v>100</v>
      </c>
      <c r="G10" s="18"/>
      <c r="H10" s="23">
        <f>F10/E10</f>
        <v>1</v>
      </c>
      <c r="I10" s="12">
        <f>F10/D10</f>
        <v>1</v>
      </c>
      <c r="J10" s="12">
        <f>H10*I10</f>
        <v>1</v>
      </c>
      <c r="K10" s="11">
        <v>0.4</v>
      </c>
      <c r="L10" s="2"/>
      <c r="M10" s="2"/>
    </row>
    <row r="11" spans="1:11" s="2" customFormat="1" ht="68.25" customHeight="1">
      <c r="A11" s="60">
        <v>4</v>
      </c>
      <c r="B11" s="69" t="s">
        <v>103</v>
      </c>
      <c r="C11" s="22" t="s">
        <v>26</v>
      </c>
      <c r="D11" s="22">
        <v>1</v>
      </c>
      <c r="E11" s="22">
        <v>1</v>
      </c>
      <c r="F11" s="22">
        <v>1</v>
      </c>
      <c r="G11" s="60"/>
      <c r="H11" s="23">
        <f>F11/E11</f>
        <v>1</v>
      </c>
      <c r="I11" s="12">
        <f>F11/D11</f>
        <v>1</v>
      </c>
      <c r="J11" s="12">
        <f>H11*I11</f>
        <v>1</v>
      </c>
      <c r="K11" s="11">
        <v>0.2</v>
      </c>
    </row>
    <row r="12" spans="1:11" s="70" customFormat="1" ht="24" customHeight="1">
      <c r="A12" s="50">
        <v>5</v>
      </c>
      <c r="B12" s="146" t="s">
        <v>39</v>
      </c>
      <c r="C12" s="147"/>
      <c r="D12" s="147"/>
      <c r="E12" s="147"/>
      <c r="F12" s="147"/>
      <c r="G12" s="148"/>
      <c r="H12" s="49"/>
      <c r="I12" s="49"/>
      <c r="J12" s="73"/>
      <c r="K12" s="74">
        <f>K9*J9+J10*K10+J11*K11</f>
        <v>1</v>
      </c>
    </row>
    <row r="13" spans="1:13" s="2" customFormat="1" ht="29.2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s="6" customFormat="1" ht="42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2" customFormat="1" ht="14.2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s="2" customFormat="1" ht="15.7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</sheetData>
  <sheetProtection/>
  <mergeCells count="14">
    <mergeCell ref="J4:J6"/>
    <mergeCell ref="D5:D6"/>
    <mergeCell ref="E5:F5"/>
    <mergeCell ref="B8:G8"/>
    <mergeCell ref="K4:K6"/>
    <mergeCell ref="B12:G12"/>
    <mergeCell ref="H4:H6"/>
    <mergeCell ref="I4:I6"/>
    <mergeCell ref="A2:G2"/>
    <mergeCell ref="A4:A6"/>
    <mergeCell ref="B4:B6"/>
    <mergeCell ref="C4:C6"/>
    <mergeCell ref="D4:F4"/>
    <mergeCell ref="G4:G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13"/>
  <sheetViews>
    <sheetView zoomScale="75" zoomScaleNormal="75" zoomScalePageLayoutView="0" workbookViewId="0" topLeftCell="A1">
      <selection activeCell="K11" sqref="K11"/>
    </sheetView>
  </sheetViews>
  <sheetFormatPr defaultColWidth="9.00390625" defaultRowHeight="12.75"/>
  <cols>
    <col min="1" max="1" width="5.375" style="0" customWidth="1"/>
    <col min="2" max="2" width="50.00390625" style="0" customWidth="1"/>
    <col min="3" max="3" width="20.25390625" style="0" customWidth="1"/>
    <col min="4" max="4" width="17.375" style="0" customWidth="1"/>
    <col min="5" max="5" width="15.875" style="0" customWidth="1"/>
    <col min="6" max="6" width="15.75390625" style="0" customWidth="1"/>
    <col min="7" max="7" width="24.00390625" style="0" customWidth="1"/>
    <col min="8" max="8" width="10.375" style="0" customWidth="1"/>
    <col min="9" max="9" width="11.00390625" style="0" customWidth="1"/>
    <col min="10" max="10" width="10.75390625" style="0" customWidth="1"/>
    <col min="11" max="11" width="10.25390625" style="0" customWidth="1"/>
  </cols>
  <sheetData>
    <row r="1" s="2" customFormat="1" ht="12.75" customHeight="1"/>
    <row r="2" spans="1:7" s="2" customFormat="1" ht="46.5" customHeight="1">
      <c r="A2" s="151" t="s">
        <v>1</v>
      </c>
      <c r="B2" s="152"/>
      <c r="C2" s="152"/>
      <c r="D2" s="152"/>
      <c r="E2" s="152"/>
      <c r="F2" s="152"/>
      <c r="G2" s="152"/>
    </row>
    <row r="3" spans="1:11" s="2" customFormat="1" ht="15" customHeight="1">
      <c r="A3" s="142" t="s">
        <v>0</v>
      </c>
      <c r="B3" s="142" t="s">
        <v>2</v>
      </c>
      <c r="C3" s="142" t="s">
        <v>3</v>
      </c>
      <c r="D3" s="149" t="s">
        <v>4</v>
      </c>
      <c r="E3" s="153"/>
      <c r="F3" s="150"/>
      <c r="G3" s="142" t="s">
        <v>7</v>
      </c>
      <c r="H3" s="145" t="s">
        <v>36</v>
      </c>
      <c r="I3" s="145" t="s">
        <v>37</v>
      </c>
      <c r="J3" s="145" t="s">
        <v>38</v>
      </c>
      <c r="K3" s="145" t="s">
        <v>112</v>
      </c>
    </row>
    <row r="4" spans="1:11" s="2" customFormat="1" ht="66" customHeight="1">
      <c r="A4" s="143"/>
      <c r="B4" s="143"/>
      <c r="C4" s="143"/>
      <c r="D4" s="142" t="s">
        <v>67</v>
      </c>
      <c r="E4" s="149" t="s">
        <v>62</v>
      </c>
      <c r="F4" s="150"/>
      <c r="G4" s="143"/>
      <c r="H4" s="145"/>
      <c r="I4" s="145"/>
      <c r="J4" s="145"/>
      <c r="K4" s="145"/>
    </row>
    <row r="5" spans="1:11" s="2" customFormat="1" ht="63.75" customHeight="1">
      <c r="A5" s="144"/>
      <c r="B5" s="144"/>
      <c r="C5" s="144"/>
      <c r="D5" s="144"/>
      <c r="E5" s="17" t="s">
        <v>5</v>
      </c>
      <c r="F5" s="18" t="s">
        <v>6</v>
      </c>
      <c r="G5" s="144"/>
      <c r="H5" s="145"/>
      <c r="I5" s="145"/>
      <c r="J5" s="145"/>
      <c r="K5" s="145"/>
    </row>
    <row r="6" spans="1:11" s="2" customFormat="1" ht="19.5" customHeight="1">
      <c r="A6" s="91">
        <v>1</v>
      </c>
      <c r="B6" s="91">
        <v>2</v>
      </c>
      <c r="C6" s="91">
        <v>3</v>
      </c>
      <c r="D6" s="17">
        <v>4</v>
      </c>
      <c r="E6" s="91">
        <v>5</v>
      </c>
      <c r="F6" s="91">
        <v>6</v>
      </c>
      <c r="G6" s="91">
        <v>7</v>
      </c>
      <c r="H6" s="19"/>
      <c r="I6" s="11"/>
      <c r="J6" s="11"/>
      <c r="K6" s="11"/>
    </row>
    <row r="7" spans="1:11" s="2" customFormat="1" ht="36.75" customHeight="1">
      <c r="A7" s="20">
        <v>1</v>
      </c>
      <c r="B7" s="146" t="s">
        <v>79</v>
      </c>
      <c r="C7" s="147"/>
      <c r="D7" s="147"/>
      <c r="E7" s="147"/>
      <c r="F7" s="147"/>
      <c r="G7" s="148"/>
      <c r="H7" s="19"/>
      <c r="I7" s="11"/>
      <c r="J7" s="11"/>
      <c r="K7" s="11"/>
    </row>
    <row r="8" spans="1:11" s="2" customFormat="1" ht="78" customHeight="1">
      <c r="A8" s="92">
        <v>2</v>
      </c>
      <c r="B8" s="29" t="s">
        <v>23</v>
      </c>
      <c r="C8" s="18" t="s">
        <v>25</v>
      </c>
      <c r="D8" s="18">
        <v>126</v>
      </c>
      <c r="E8" s="18">
        <v>125</v>
      </c>
      <c r="F8" s="18">
        <v>124</v>
      </c>
      <c r="G8" s="90"/>
      <c r="H8" s="23">
        <f>F8/E8</f>
        <v>0.992</v>
      </c>
      <c r="I8" s="12">
        <f>F8/D8</f>
        <v>0.9841269841269841</v>
      </c>
      <c r="J8" s="12">
        <f>H8*I8</f>
        <v>0.9762539682539682</v>
      </c>
      <c r="K8" s="12">
        <v>0.4</v>
      </c>
    </row>
    <row r="9" spans="1:21" s="2" customFormat="1" ht="51" customHeight="1">
      <c r="A9" s="92">
        <v>3</v>
      </c>
      <c r="B9" s="133" t="s">
        <v>80</v>
      </c>
      <c r="C9" s="134" t="s">
        <v>24</v>
      </c>
      <c r="D9" s="135">
        <v>111</v>
      </c>
      <c r="E9" s="135">
        <v>103</v>
      </c>
      <c r="F9" s="136">
        <v>143.7</v>
      </c>
      <c r="G9" s="133"/>
      <c r="H9" s="23">
        <f>F9/E9</f>
        <v>1.395145631067961</v>
      </c>
      <c r="I9" s="12">
        <v>1.1</v>
      </c>
      <c r="J9" s="12">
        <v>1</v>
      </c>
      <c r="K9" s="53">
        <v>0.5</v>
      </c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40" s="6" customFormat="1" ht="34.5" customHeight="1">
      <c r="A10" s="18">
        <v>4</v>
      </c>
      <c r="B10" s="137" t="s">
        <v>81</v>
      </c>
      <c r="C10" s="134" t="s">
        <v>25</v>
      </c>
      <c r="D10" s="136">
        <v>3</v>
      </c>
      <c r="E10" s="138">
        <v>3</v>
      </c>
      <c r="F10" s="136">
        <v>3</v>
      </c>
      <c r="G10" s="133"/>
      <c r="H10" s="23">
        <f>F10/E10</f>
        <v>1</v>
      </c>
      <c r="I10" s="12">
        <v>1</v>
      </c>
      <c r="J10" s="139">
        <v>1</v>
      </c>
      <c r="K10" s="53">
        <v>0.1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11" s="70" customFormat="1" ht="24" customHeight="1">
      <c r="A11" s="50"/>
      <c r="B11" s="146" t="s">
        <v>39</v>
      </c>
      <c r="C11" s="147"/>
      <c r="D11" s="147"/>
      <c r="E11" s="147"/>
      <c r="F11" s="147"/>
      <c r="G11" s="148"/>
      <c r="H11" s="49"/>
      <c r="I11" s="49"/>
      <c r="J11" s="73"/>
      <c r="K11" s="118">
        <f>J8*K8+J9*K9+J10*K10</f>
        <v>0.9905015873015873</v>
      </c>
    </row>
    <row r="13" ht="12.75">
      <c r="N13" s="7"/>
    </row>
  </sheetData>
  <sheetProtection/>
  <mergeCells count="14">
    <mergeCell ref="K3:K5"/>
    <mergeCell ref="A2:G2"/>
    <mergeCell ref="A3:A5"/>
    <mergeCell ref="B3:B5"/>
    <mergeCell ref="C3:C5"/>
    <mergeCell ref="D3:F3"/>
    <mergeCell ref="G3:G5"/>
    <mergeCell ref="D4:D5"/>
    <mergeCell ref="H3:H5"/>
    <mergeCell ref="I3:I5"/>
    <mergeCell ref="J3:J5"/>
    <mergeCell ref="B11:G11"/>
    <mergeCell ref="E4:F4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zoomScalePageLayoutView="0" workbookViewId="0" topLeftCell="A28">
      <selection activeCell="L31" sqref="L31"/>
    </sheetView>
  </sheetViews>
  <sheetFormatPr defaultColWidth="9.00390625" defaultRowHeight="12.75"/>
  <cols>
    <col min="1" max="1" width="5.875" style="0" customWidth="1"/>
    <col min="2" max="2" width="55.375" style="0" customWidth="1"/>
    <col min="3" max="3" width="10.00390625" style="0" customWidth="1"/>
    <col min="4" max="4" width="13.375" style="0" customWidth="1"/>
    <col min="5" max="5" width="10.25390625" style="0" customWidth="1"/>
    <col min="6" max="6" width="11.75390625" style="0" customWidth="1"/>
    <col min="7" max="7" width="12.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46.5" customHeight="1">
      <c r="A2" s="151" t="s">
        <v>128</v>
      </c>
      <c r="B2" s="152"/>
      <c r="C2" s="152"/>
      <c r="D2" s="152"/>
      <c r="E2" s="152"/>
      <c r="F2" s="152"/>
      <c r="G2" s="152"/>
      <c r="H2" s="2"/>
      <c r="I2" s="2"/>
      <c r="J2" s="2"/>
    </row>
    <row r="3" spans="1:11" ht="15" customHeight="1">
      <c r="A3" s="142" t="s">
        <v>0</v>
      </c>
      <c r="B3" s="142" t="s">
        <v>2</v>
      </c>
      <c r="C3" s="142" t="s">
        <v>113</v>
      </c>
      <c r="D3" s="149" t="s">
        <v>4</v>
      </c>
      <c r="E3" s="153"/>
      <c r="F3" s="150"/>
      <c r="G3" s="142" t="s">
        <v>7</v>
      </c>
      <c r="H3" s="145" t="s">
        <v>36</v>
      </c>
      <c r="I3" s="145" t="s">
        <v>37</v>
      </c>
      <c r="J3" s="145" t="s">
        <v>38</v>
      </c>
      <c r="K3" s="145" t="s">
        <v>112</v>
      </c>
    </row>
    <row r="4" spans="1:11" ht="91.5" customHeight="1">
      <c r="A4" s="143"/>
      <c r="B4" s="143"/>
      <c r="C4" s="143"/>
      <c r="D4" s="142" t="s">
        <v>129</v>
      </c>
      <c r="E4" s="149" t="s">
        <v>130</v>
      </c>
      <c r="F4" s="150"/>
      <c r="G4" s="143"/>
      <c r="H4" s="145"/>
      <c r="I4" s="145"/>
      <c r="J4" s="145"/>
      <c r="K4" s="145"/>
    </row>
    <row r="5" spans="1:11" ht="63" customHeight="1">
      <c r="A5" s="144"/>
      <c r="B5" s="144"/>
      <c r="C5" s="144"/>
      <c r="D5" s="144"/>
      <c r="E5" s="17" t="s">
        <v>5</v>
      </c>
      <c r="F5" s="18" t="s">
        <v>6</v>
      </c>
      <c r="G5" s="144"/>
      <c r="H5" s="145"/>
      <c r="I5" s="145"/>
      <c r="J5" s="145"/>
      <c r="K5" s="145"/>
    </row>
    <row r="6" spans="1:11" ht="22.5" customHeight="1">
      <c r="A6" s="36">
        <v>1</v>
      </c>
      <c r="B6" s="36">
        <v>2</v>
      </c>
      <c r="C6" s="36">
        <v>3</v>
      </c>
      <c r="D6" s="17">
        <v>4</v>
      </c>
      <c r="E6" s="36">
        <v>5</v>
      </c>
      <c r="F6" s="36">
        <v>6</v>
      </c>
      <c r="G6" s="36">
        <v>7</v>
      </c>
      <c r="H6" s="19">
        <v>8</v>
      </c>
      <c r="I6" s="11">
        <v>9</v>
      </c>
      <c r="J6" s="11">
        <v>10</v>
      </c>
      <c r="K6" s="52">
        <v>11</v>
      </c>
    </row>
    <row r="7" spans="1:11" ht="46.5" customHeight="1">
      <c r="A7" s="20"/>
      <c r="B7" s="146" t="s">
        <v>85</v>
      </c>
      <c r="C7" s="147"/>
      <c r="D7" s="147"/>
      <c r="E7" s="147"/>
      <c r="F7" s="147"/>
      <c r="G7" s="148"/>
      <c r="H7" s="19"/>
      <c r="I7" s="48"/>
      <c r="J7" s="48"/>
      <c r="K7" s="52"/>
    </row>
    <row r="8" spans="1:11" ht="39.75" customHeight="1">
      <c r="A8" s="18">
        <v>1</v>
      </c>
      <c r="B8" s="40" t="s">
        <v>86</v>
      </c>
      <c r="C8" s="18" t="s">
        <v>29</v>
      </c>
      <c r="D8" s="120">
        <v>2</v>
      </c>
      <c r="E8" s="120">
        <v>2</v>
      </c>
      <c r="F8" s="120">
        <v>2</v>
      </c>
      <c r="G8" s="121"/>
      <c r="H8" s="122">
        <f>F8/E8</f>
        <v>1</v>
      </c>
      <c r="I8" s="123">
        <v>1.1</v>
      </c>
      <c r="J8" s="123">
        <v>1</v>
      </c>
      <c r="K8" s="124">
        <v>0.06</v>
      </c>
    </row>
    <row r="9" spans="1:13" s="2" customFormat="1" ht="52.5" customHeight="1">
      <c r="A9" s="37">
        <v>2</v>
      </c>
      <c r="B9" s="39" t="s">
        <v>87</v>
      </c>
      <c r="C9" s="18" t="s">
        <v>29</v>
      </c>
      <c r="D9" s="120">
        <v>0</v>
      </c>
      <c r="E9" s="120">
        <v>2</v>
      </c>
      <c r="F9" s="120">
        <v>2</v>
      </c>
      <c r="G9" s="120"/>
      <c r="H9" s="122">
        <f>F9/E9</f>
        <v>1</v>
      </c>
      <c r="I9" s="123">
        <v>1</v>
      </c>
      <c r="J9" s="123">
        <f>H9*I9</f>
        <v>1</v>
      </c>
      <c r="K9" s="124">
        <v>0.06</v>
      </c>
      <c r="L9"/>
      <c r="M9"/>
    </row>
    <row r="10" spans="1:13" s="2" customFormat="1" ht="33" customHeight="1">
      <c r="A10" s="37">
        <v>3</v>
      </c>
      <c r="B10" s="21" t="s">
        <v>88</v>
      </c>
      <c r="C10" s="18" t="s">
        <v>29</v>
      </c>
      <c r="D10" s="120">
        <v>0</v>
      </c>
      <c r="E10" s="120">
        <v>3</v>
      </c>
      <c r="F10" s="120">
        <v>3</v>
      </c>
      <c r="G10" s="120"/>
      <c r="H10" s="122">
        <f>F10/E10</f>
        <v>1</v>
      </c>
      <c r="I10" s="123">
        <v>1</v>
      </c>
      <c r="J10" s="123">
        <f>H10*I10</f>
        <v>1</v>
      </c>
      <c r="K10" s="125">
        <v>0.06</v>
      </c>
      <c r="L10"/>
      <c r="M10"/>
    </row>
    <row r="11" spans="1:11" s="1" customFormat="1" ht="51.75" customHeight="1">
      <c r="A11" s="54">
        <v>4</v>
      </c>
      <c r="B11" s="56" t="s">
        <v>114</v>
      </c>
      <c r="C11" s="55" t="s">
        <v>29</v>
      </c>
      <c r="D11" s="126">
        <v>10</v>
      </c>
      <c r="E11" s="126">
        <v>12</v>
      </c>
      <c r="F11" s="126">
        <v>12</v>
      </c>
      <c r="G11" s="126"/>
      <c r="H11" s="122">
        <f>F11/E11</f>
        <v>1</v>
      </c>
      <c r="I11" s="123">
        <v>1.1</v>
      </c>
      <c r="J11" s="123">
        <v>1</v>
      </c>
      <c r="K11" s="125">
        <v>0.06</v>
      </c>
    </row>
    <row r="12" spans="1:13" s="2" customFormat="1" ht="29.25" customHeight="1">
      <c r="A12" s="37">
        <v>5</v>
      </c>
      <c r="B12" s="41" t="s">
        <v>89</v>
      </c>
      <c r="C12" s="18" t="s">
        <v>29</v>
      </c>
      <c r="D12" s="120">
        <v>0</v>
      </c>
      <c r="E12" s="120">
        <v>1</v>
      </c>
      <c r="F12" s="120">
        <v>0</v>
      </c>
      <c r="G12" s="120"/>
      <c r="H12" s="122">
        <f>F12/E12</f>
        <v>0</v>
      </c>
      <c r="I12" s="123">
        <v>0</v>
      </c>
      <c r="J12" s="123">
        <v>0</v>
      </c>
      <c r="K12" s="125">
        <v>0.06</v>
      </c>
      <c r="L12"/>
      <c r="M12"/>
    </row>
    <row r="13" spans="1:13" s="2" customFormat="1" ht="65.25" customHeight="1">
      <c r="A13" s="37">
        <v>6</v>
      </c>
      <c r="B13" s="21" t="s">
        <v>90</v>
      </c>
      <c r="C13" s="18" t="s">
        <v>29</v>
      </c>
      <c r="D13" s="120">
        <v>1</v>
      </c>
      <c r="E13" s="120">
        <v>0</v>
      </c>
      <c r="F13" s="120">
        <v>0</v>
      </c>
      <c r="G13" s="120"/>
      <c r="H13" s="122">
        <v>1</v>
      </c>
      <c r="I13" s="123">
        <f>F13/D13</f>
        <v>0</v>
      </c>
      <c r="J13" s="123">
        <v>1</v>
      </c>
      <c r="K13" s="125">
        <v>0.041</v>
      </c>
      <c r="L13"/>
      <c r="M13"/>
    </row>
    <row r="14" spans="1:13" s="2" customFormat="1" ht="32.25" customHeight="1">
      <c r="A14" s="37">
        <v>7</v>
      </c>
      <c r="B14" s="62" t="s">
        <v>91</v>
      </c>
      <c r="C14" s="18" t="s">
        <v>29</v>
      </c>
      <c r="D14" s="120">
        <v>0</v>
      </c>
      <c r="E14" s="120">
        <v>0</v>
      </c>
      <c r="F14" s="120">
        <v>0</v>
      </c>
      <c r="G14" s="120"/>
      <c r="H14" s="122">
        <v>1</v>
      </c>
      <c r="I14" s="123">
        <v>1</v>
      </c>
      <c r="J14" s="123">
        <f>H14*I14</f>
        <v>1</v>
      </c>
      <c r="K14" s="125">
        <v>0.041</v>
      </c>
      <c r="L14"/>
      <c r="M14"/>
    </row>
    <row r="15" spans="1:13" s="2" customFormat="1" ht="32.25" customHeight="1">
      <c r="A15" s="37">
        <v>8</v>
      </c>
      <c r="B15" s="41" t="s">
        <v>115</v>
      </c>
      <c r="C15" s="18" t="s">
        <v>29</v>
      </c>
      <c r="D15" s="120">
        <v>0</v>
      </c>
      <c r="E15" s="120">
        <v>0</v>
      </c>
      <c r="F15" s="120">
        <v>0</v>
      </c>
      <c r="G15" s="120"/>
      <c r="H15" s="122">
        <v>1</v>
      </c>
      <c r="I15" s="123">
        <v>1</v>
      </c>
      <c r="J15" s="123">
        <v>1</v>
      </c>
      <c r="K15" s="125">
        <v>0.044</v>
      </c>
      <c r="L15"/>
      <c r="M15"/>
    </row>
    <row r="16" spans="1:13" s="6" customFormat="1" ht="78.75" customHeight="1">
      <c r="A16" s="37">
        <v>9</v>
      </c>
      <c r="B16" s="21" t="s">
        <v>92</v>
      </c>
      <c r="C16" s="18" t="s">
        <v>35</v>
      </c>
      <c r="D16" s="120">
        <v>100</v>
      </c>
      <c r="E16" s="120">
        <v>100</v>
      </c>
      <c r="F16" s="120">
        <v>100</v>
      </c>
      <c r="G16" s="120"/>
      <c r="H16" s="122">
        <f aca="true" t="shared" si="0" ref="H16:H24">F16/E16</f>
        <v>1</v>
      </c>
      <c r="I16" s="123">
        <f aca="true" t="shared" si="1" ref="I16:I22">F16/D16</f>
        <v>1</v>
      </c>
      <c r="J16" s="123">
        <f aca="true" t="shared" si="2" ref="J16:J22">H16*I16</f>
        <v>1</v>
      </c>
      <c r="K16" s="125">
        <v>0.041</v>
      </c>
      <c r="L16"/>
      <c r="M16"/>
    </row>
    <row r="17" spans="1:13" s="6" customFormat="1" ht="63" customHeight="1">
      <c r="A17" s="37">
        <v>10</v>
      </c>
      <c r="B17" s="21" t="s">
        <v>30</v>
      </c>
      <c r="C17" s="18" t="s">
        <v>35</v>
      </c>
      <c r="D17" s="120">
        <v>101.8</v>
      </c>
      <c r="E17" s="120">
        <v>100.6</v>
      </c>
      <c r="F17" s="120">
        <v>100.6</v>
      </c>
      <c r="G17" s="120"/>
      <c r="H17" s="127">
        <f t="shared" si="0"/>
        <v>1</v>
      </c>
      <c r="I17" s="123">
        <f t="shared" si="1"/>
        <v>0.9882121807465618</v>
      </c>
      <c r="J17" s="123">
        <f t="shared" si="2"/>
        <v>0.9882121807465618</v>
      </c>
      <c r="K17" s="125">
        <v>0.041</v>
      </c>
      <c r="L17"/>
      <c r="M17"/>
    </row>
    <row r="18" spans="1:13" s="6" customFormat="1" ht="78" customHeight="1">
      <c r="A18" s="37">
        <v>11</v>
      </c>
      <c r="B18" s="21" t="s">
        <v>93</v>
      </c>
      <c r="C18" s="18" t="s">
        <v>35</v>
      </c>
      <c r="D18" s="120">
        <v>100</v>
      </c>
      <c r="E18" s="120">
        <v>100</v>
      </c>
      <c r="F18" s="120">
        <v>100</v>
      </c>
      <c r="G18" s="120"/>
      <c r="H18" s="122">
        <f t="shared" si="0"/>
        <v>1</v>
      </c>
      <c r="I18" s="123">
        <f t="shared" si="1"/>
        <v>1</v>
      </c>
      <c r="J18" s="123">
        <f t="shared" si="2"/>
        <v>1</v>
      </c>
      <c r="K18" s="125">
        <v>0.041</v>
      </c>
      <c r="L18"/>
      <c r="M18"/>
    </row>
    <row r="19" spans="1:13" s="6" customFormat="1" ht="63" customHeight="1">
      <c r="A19" s="37">
        <v>12</v>
      </c>
      <c r="B19" s="21" t="s">
        <v>31</v>
      </c>
      <c r="C19" s="18" t="s">
        <v>35</v>
      </c>
      <c r="D19" s="120">
        <v>99.1</v>
      </c>
      <c r="E19" s="120">
        <v>107</v>
      </c>
      <c r="F19" s="120">
        <v>107</v>
      </c>
      <c r="G19" s="120"/>
      <c r="H19" s="122">
        <f t="shared" si="0"/>
        <v>1</v>
      </c>
      <c r="I19" s="123">
        <f t="shared" si="1"/>
        <v>1.0797174571140262</v>
      </c>
      <c r="J19" s="123">
        <f t="shared" si="2"/>
        <v>1.0797174571140262</v>
      </c>
      <c r="K19" s="125">
        <v>0.041</v>
      </c>
      <c r="L19"/>
      <c r="M19"/>
    </row>
    <row r="20" spans="1:13" s="6" customFormat="1" ht="65.25" customHeight="1">
      <c r="A20" s="42">
        <v>13</v>
      </c>
      <c r="B20" s="43" t="s">
        <v>94</v>
      </c>
      <c r="C20" s="57" t="s">
        <v>35</v>
      </c>
      <c r="D20" s="128">
        <v>80.4</v>
      </c>
      <c r="E20" s="128">
        <v>82.6</v>
      </c>
      <c r="F20" s="128">
        <v>82.6</v>
      </c>
      <c r="G20" s="128"/>
      <c r="H20" s="122">
        <f t="shared" si="0"/>
        <v>1</v>
      </c>
      <c r="I20" s="123">
        <f t="shared" si="1"/>
        <v>1.0273631840796018</v>
      </c>
      <c r="J20" s="123">
        <f t="shared" si="2"/>
        <v>1.0273631840796018</v>
      </c>
      <c r="K20" s="125">
        <v>0.041</v>
      </c>
      <c r="L20"/>
      <c r="M20"/>
    </row>
    <row r="21" spans="1:13" s="6" customFormat="1" ht="48.75" customHeight="1">
      <c r="A21" s="37">
        <v>14</v>
      </c>
      <c r="B21" s="21" t="s">
        <v>95</v>
      </c>
      <c r="C21" s="18" t="s">
        <v>35</v>
      </c>
      <c r="D21" s="120">
        <v>35</v>
      </c>
      <c r="E21" s="120">
        <v>35</v>
      </c>
      <c r="F21" s="120">
        <v>35</v>
      </c>
      <c r="G21" s="120"/>
      <c r="H21" s="122">
        <f t="shared" si="0"/>
        <v>1</v>
      </c>
      <c r="I21" s="123">
        <f t="shared" si="1"/>
        <v>1</v>
      </c>
      <c r="J21" s="123">
        <f t="shared" si="2"/>
        <v>1</v>
      </c>
      <c r="K21" s="125">
        <v>0.041</v>
      </c>
      <c r="L21"/>
      <c r="M21"/>
    </row>
    <row r="22" spans="1:13" s="6" customFormat="1" ht="82.5" customHeight="1">
      <c r="A22" s="37">
        <v>15</v>
      </c>
      <c r="B22" s="21" t="s">
        <v>32</v>
      </c>
      <c r="C22" s="18" t="s">
        <v>35</v>
      </c>
      <c r="D22" s="120">
        <v>106.4</v>
      </c>
      <c r="E22" s="120">
        <v>103.9</v>
      </c>
      <c r="F22" s="120">
        <v>103.9</v>
      </c>
      <c r="G22" s="120"/>
      <c r="H22" s="122">
        <f t="shared" si="0"/>
        <v>1</v>
      </c>
      <c r="I22" s="123">
        <f t="shared" si="1"/>
        <v>0.9765037593984962</v>
      </c>
      <c r="J22" s="123">
        <f t="shared" si="2"/>
        <v>0.9765037593984962</v>
      </c>
      <c r="K22" s="125">
        <v>0.041</v>
      </c>
      <c r="L22"/>
      <c r="M22"/>
    </row>
    <row r="23" spans="1:13" s="6" customFormat="1" ht="36" customHeight="1">
      <c r="A23" s="42">
        <v>16</v>
      </c>
      <c r="B23" s="43" t="s">
        <v>96</v>
      </c>
      <c r="C23" s="47" t="s">
        <v>35</v>
      </c>
      <c r="D23" s="128">
        <v>100</v>
      </c>
      <c r="E23" s="128">
        <v>100</v>
      </c>
      <c r="F23" s="128">
        <v>100</v>
      </c>
      <c r="G23" s="128"/>
      <c r="H23" s="122">
        <f t="shared" si="0"/>
        <v>1</v>
      </c>
      <c r="I23" s="123">
        <v>1</v>
      </c>
      <c r="J23" s="123">
        <v>1</v>
      </c>
      <c r="K23" s="125">
        <v>0.041</v>
      </c>
      <c r="L23"/>
      <c r="M23"/>
    </row>
    <row r="24" spans="1:13" s="6" customFormat="1" ht="127.5" customHeight="1">
      <c r="A24" s="37">
        <v>17</v>
      </c>
      <c r="B24" s="21" t="s">
        <v>97</v>
      </c>
      <c r="C24" s="18" t="s">
        <v>35</v>
      </c>
      <c r="D24" s="120">
        <v>100</v>
      </c>
      <c r="E24" s="120">
        <v>100</v>
      </c>
      <c r="F24" s="120">
        <v>100</v>
      </c>
      <c r="G24" s="120"/>
      <c r="H24" s="122">
        <f t="shared" si="0"/>
        <v>1</v>
      </c>
      <c r="I24" s="123">
        <v>1</v>
      </c>
      <c r="J24" s="123">
        <v>1</v>
      </c>
      <c r="K24" s="125">
        <v>0.041</v>
      </c>
      <c r="L24"/>
      <c r="M24"/>
    </row>
    <row r="25" spans="1:13" s="6" customFormat="1" ht="164.25" customHeight="1">
      <c r="A25" s="37">
        <v>18</v>
      </c>
      <c r="B25" s="21" t="s">
        <v>98</v>
      </c>
      <c r="C25" s="18" t="s">
        <v>35</v>
      </c>
      <c r="D25" s="120">
        <v>55.4</v>
      </c>
      <c r="E25" s="120">
        <v>55.4</v>
      </c>
      <c r="F25" s="120">
        <v>55.4</v>
      </c>
      <c r="G25" s="120"/>
      <c r="H25" s="122">
        <f>F25/E25</f>
        <v>1</v>
      </c>
      <c r="I25" s="123">
        <f>F25/D25</f>
        <v>1</v>
      </c>
      <c r="J25" s="123">
        <f>H25*I25</f>
        <v>1</v>
      </c>
      <c r="K25" s="125">
        <v>0.041</v>
      </c>
      <c r="L25"/>
      <c r="M25"/>
    </row>
    <row r="26" spans="1:13" s="6" customFormat="1" ht="74.25" customHeight="1">
      <c r="A26" s="42">
        <v>19</v>
      </c>
      <c r="B26" s="43" t="s">
        <v>33</v>
      </c>
      <c r="C26" s="47" t="s">
        <v>29</v>
      </c>
      <c r="D26" s="128">
        <v>17</v>
      </c>
      <c r="E26" s="128">
        <v>18</v>
      </c>
      <c r="F26" s="128">
        <v>18</v>
      </c>
      <c r="G26" s="128"/>
      <c r="H26" s="122">
        <f>F26/E26</f>
        <v>1</v>
      </c>
      <c r="I26" s="123">
        <v>1.1</v>
      </c>
      <c r="J26" s="123">
        <v>1</v>
      </c>
      <c r="K26" s="125">
        <v>0.041</v>
      </c>
      <c r="L26"/>
      <c r="M26"/>
    </row>
    <row r="27" spans="1:13" s="6" customFormat="1" ht="90" customHeight="1">
      <c r="A27" s="42">
        <v>20</v>
      </c>
      <c r="B27" s="43" t="s">
        <v>99</v>
      </c>
      <c r="C27" s="47" t="s">
        <v>35</v>
      </c>
      <c r="D27" s="128">
        <v>100</v>
      </c>
      <c r="E27" s="128">
        <v>100</v>
      </c>
      <c r="F27" s="128">
        <v>100</v>
      </c>
      <c r="G27" s="128"/>
      <c r="H27" s="122">
        <f>F27/E27</f>
        <v>1</v>
      </c>
      <c r="I27" s="123">
        <f>F27/D27</f>
        <v>1</v>
      </c>
      <c r="J27" s="123">
        <v>1</v>
      </c>
      <c r="K27" s="125">
        <v>0.041</v>
      </c>
      <c r="L27"/>
      <c r="M27"/>
    </row>
    <row r="28" spans="1:13" s="6" customFormat="1" ht="114.75" customHeight="1">
      <c r="A28" s="42">
        <v>21</v>
      </c>
      <c r="B28" s="43" t="s">
        <v>100</v>
      </c>
      <c r="C28" s="57" t="s">
        <v>35</v>
      </c>
      <c r="D28" s="128">
        <v>100</v>
      </c>
      <c r="E28" s="128">
        <v>98.3</v>
      </c>
      <c r="F28" s="128">
        <v>98.3</v>
      </c>
      <c r="G28" s="128"/>
      <c r="H28" s="127">
        <f>F28/E28</f>
        <v>1</v>
      </c>
      <c r="I28" s="123">
        <f>F28/D28</f>
        <v>0.983</v>
      </c>
      <c r="J28" s="123">
        <f>H28*I28</f>
        <v>0.983</v>
      </c>
      <c r="K28" s="125">
        <v>0.041</v>
      </c>
      <c r="L28"/>
      <c r="M28"/>
    </row>
    <row r="29" spans="1:13" s="6" customFormat="1" ht="110.25" customHeight="1">
      <c r="A29" s="37">
        <v>22</v>
      </c>
      <c r="B29" s="21" t="s">
        <v>101</v>
      </c>
      <c r="C29" s="18" t="s">
        <v>35</v>
      </c>
      <c r="D29" s="120">
        <v>100</v>
      </c>
      <c r="E29" s="120">
        <v>100</v>
      </c>
      <c r="F29" s="120">
        <v>100</v>
      </c>
      <c r="G29" s="120"/>
      <c r="H29" s="127">
        <f>F29/E29</f>
        <v>1</v>
      </c>
      <c r="I29" s="123">
        <f>F29/D29</f>
        <v>1</v>
      </c>
      <c r="J29" s="123">
        <f>H29*I29</f>
        <v>1</v>
      </c>
      <c r="K29" s="125">
        <v>0.041</v>
      </c>
      <c r="L29"/>
      <c r="M29"/>
    </row>
    <row r="30" spans="1:11" s="10" customFormat="1" ht="24" customHeight="1">
      <c r="A30" s="50"/>
      <c r="B30" s="146" t="s">
        <v>39</v>
      </c>
      <c r="C30" s="147"/>
      <c r="D30" s="147"/>
      <c r="E30" s="147"/>
      <c r="F30" s="147"/>
      <c r="G30" s="148"/>
      <c r="H30" s="49"/>
      <c r="I30" s="49"/>
      <c r="J30" s="73"/>
      <c r="K30" s="119">
        <f>J8*K8+J9*K9+J10*K10+J11*K11+J12*K12+J13*K13+J14*K14+J15*K15+J16*K16+J17*K17+J18*K18+J19*K19+J20*K20+J21*K21+J22*K22+J23*K23+J24*K24+J25*K25+J26*K26+J27*K27+J28*K28+J29*K29</f>
        <v>0.9422466598348862</v>
      </c>
    </row>
  </sheetData>
  <sheetProtection/>
  <mergeCells count="14">
    <mergeCell ref="A2:G2"/>
    <mergeCell ref="A3:A5"/>
    <mergeCell ref="B3:B5"/>
    <mergeCell ref="C3:C5"/>
    <mergeCell ref="D3:F3"/>
    <mergeCell ref="G3:G5"/>
    <mergeCell ref="D4:D5"/>
    <mergeCell ref="E4:F4"/>
    <mergeCell ref="K3:K5"/>
    <mergeCell ref="B7:G7"/>
    <mergeCell ref="B30:G30"/>
    <mergeCell ref="H3:H5"/>
    <mergeCell ref="I3:I5"/>
    <mergeCell ref="J3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="75" zoomScaleNormal="75" workbookViewId="0" topLeftCell="B16">
      <selection activeCell="J21" sqref="J21"/>
    </sheetView>
  </sheetViews>
  <sheetFormatPr defaultColWidth="9.00390625" defaultRowHeight="12.75"/>
  <cols>
    <col min="2" max="2" width="37.125" style="0" customWidth="1"/>
    <col min="3" max="3" width="11.625" style="0" customWidth="1"/>
    <col min="4" max="4" width="13.75390625" style="0" customWidth="1"/>
    <col min="5" max="5" width="12.125" style="0" customWidth="1"/>
    <col min="6" max="6" width="14.25390625" style="0" customWidth="1"/>
    <col min="7" max="7" width="24.375" style="0" customWidth="1"/>
  </cols>
  <sheetData>
    <row r="1" spans="11:13" s="2" customFormat="1" ht="12.75">
      <c r="K1" s="63"/>
      <c r="L1" s="63"/>
      <c r="M1" s="63"/>
    </row>
    <row r="2" spans="1:13" s="2" customFormat="1" ht="39" customHeight="1">
      <c r="A2" s="151" t="s">
        <v>1</v>
      </c>
      <c r="B2" s="152"/>
      <c r="C2" s="152"/>
      <c r="D2" s="152"/>
      <c r="E2" s="152"/>
      <c r="F2" s="152"/>
      <c r="G2" s="152"/>
      <c r="K2" s="63"/>
      <c r="L2" s="63"/>
      <c r="M2" s="63"/>
    </row>
    <row r="3" spans="1:13" s="2" customFormat="1" ht="45.75" customHeight="1">
      <c r="A3" s="142" t="s">
        <v>0</v>
      </c>
      <c r="B3" s="142" t="s">
        <v>2</v>
      </c>
      <c r="C3" s="142" t="s">
        <v>3</v>
      </c>
      <c r="D3" s="149" t="s">
        <v>4</v>
      </c>
      <c r="E3" s="153"/>
      <c r="F3" s="150"/>
      <c r="G3" s="142" t="s">
        <v>7</v>
      </c>
      <c r="H3" s="145" t="s">
        <v>118</v>
      </c>
      <c r="I3" s="145" t="s">
        <v>117</v>
      </c>
      <c r="J3" s="145" t="s">
        <v>116</v>
      </c>
      <c r="K3" s="145" t="s">
        <v>112</v>
      </c>
      <c r="L3" s="63"/>
      <c r="M3" s="63"/>
    </row>
    <row r="4" spans="1:13" s="2" customFormat="1" ht="69.75" customHeight="1">
      <c r="A4" s="143"/>
      <c r="B4" s="143"/>
      <c r="C4" s="143"/>
      <c r="D4" s="142" t="s">
        <v>131</v>
      </c>
      <c r="E4" s="149" t="s">
        <v>130</v>
      </c>
      <c r="F4" s="150"/>
      <c r="G4" s="143"/>
      <c r="H4" s="145"/>
      <c r="I4" s="145"/>
      <c r="J4" s="145"/>
      <c r="K4" s="145"/>
      <c r="L4" s="63"/>
      <c r="M4" s="63"/>
    </row>
    <row r="5" spans="1:13" s="2" customFormat="1" ht="30.75" customHeight="1">
      <c r="A5" s="144"/>
      <c r="B5" s="144"/>
      <c r="C5" s="144"/>
      <c r="D5" s="144"/>
      <c r="E5" s="17" t="s">
        <v>5</v>
      </c>
      <c r="F5" s="18" t="s">
        <v>6</v>
      </c>
      <c r="G5" s="144"/>
      <c r="H5" s="145"/>
      <c r="I5" s="145"/>
      <c r="J5" s="145"/>
      <c r="K5" s="145"/>
      <c r="L5" s="63"/>
      <c r="M5" s="63"/>
    </row>
    <row r="6" spans="1:13" s="2" customFormat="1" ht="30.75" customHeight="1">
      <c r="A6" s="57">
        <v>1</v>
      </c>
      <c r="B6" s="57">
        <v>2</v>
      </c>
      <c r="C6" s="57">
        <v>3</v>
      </c>
      <c r="D6" s="17">
        <v>4</v>
      </c>
      <c r="E6" s="57">
        <v>5</v>
      </c>
      <c r="F6" s="57">
        <v>6</v>
      </c>
      <c r="G6" s="57">
        <v>7</v>
      </c>
      <c r="H6" s="19"/>
      <c r="I6" s="11"/>
      <c r="J6" s="11"/>
      <c r="K6" s="53"/>
      <c r="L6" s="63"/>
      <c r="M6" s="63"/>
    </row>
    <row r="7" spans="1:13" s="2" customFormat="1" ht="40.5" customHeight="1">
      <c r="A7" s="20">
        <v>1</v>
      </c>
      <c r="B7" s="146" t="s">
        <v>132</v>
      </c>
      <c r="C7" s="147"/>
      <c r="D7" s="147"/>
      <c r="E7" s="147"/>
      <c r="F7" s="147"/>
      <c r="G7" s="148"/>
      <c r="H7" s="19"/>
      <c r="I7" s="11"/>
      <c r="J7" s="11"/>
      <c r="K7" s="53"/>
      <c r="L7" s="63"/>
      <c r="M7" s="63"/>
    </row>
    <row r="8" spans="1:13" s="2" customFormat="1" ht="33" customHeight="1">
      <c r="A8" s="59">
        <v>2</v>
      </c>
      <c r="B8" s="44" t="s">
        <v>10</v>
      </c>
      <c r="C8" s="30" t="s">
        <v>11</v>
      </c>
      <c r="D8" s="31">
        <v>82</v>
      </c>
      <c r="E8" s="31">
        <v>85</v>
      </c>
      <c r="F8" s="31">
        <v>85</v>
      </c>
      <c r="G8" s="59"/>
      <c r="H8" s="45">
        <f>F8/E8</f>
        <v>1</v>
      </c>
      <c r="I8" s="46">
        <f>F8/D8</f>
        <v>1.0365853658536586</v>
      </c>
      <c r="J8" s="46">
        <f aca="true" t="shared" si="0" ref="J8:J14">H8*I8</f>
        <v>1.0365853658536586</v>
      </c>
      <c r="K8" s="53">
        <v>0.08</v>
      </c>
      <c r="L8" s="63"/>
      <c r="M8" s="63"/>
    </row>
    <row r="9" spans="1:11" s="2" customFormat="1" ht="45.75" customHeight="1">
      <c r="A9" s="18">
        <v>3</v>
      </c>
      <c r="B9" s="26" t="s">
        <v>12</v>
      </c>
      <c r="C9" s="32" t="s">
        <v>11</v>
      </c>
      <c r="D9" s="22">
        <v>0</v>
      </c>
      <c r="E9" s="22">
        <v>1</v>
      </c>
      <c r="F9" s="22">
        <v>1</v>
      </c>
      <c r="G9" s="18"/>
      <c r="H9" s="23">
        <f>F9/E9</f>
        <v>1</v>
      </c>
      <c r="I9" s="12">
        <v>1</v>
      </c>
      <c r="J9" s="12">
        <f t="shared" si="0"/>
        <v>1</v>
      </c>
      <c r="K9" s="12">
        <v>0.02</v>
      </c>
    </row>
    <row r="10" spans="1:11" s="2" customFormat="1" ht="45.75" customHeight="1">
      <c r="A10" s="18">
        <v>4</v>
      </c>
      <c r="B10" s="26" t="s">
        <v>13</v>
      </c>
      <c r="C10" s="32" t="s">
        <v>11</v>
      </c>
      <c r="D10" s="22">
        <v>0</v>
      </c>
      <c r="E10" s="22">
        <v>1</v>
      </c>
      <c r="F10" s="22">
        <v>1</v>
      </c>
      <c r="G10" s="18"/>
      <c r="H10" s="23">
        <f>F10/E10</f>
        <v>1</v>
      </c>
      <c r="I10" s="12">
        <v>1</v>
      </c>
      <c r="J10" s="12">
        <f t="shared" si="0"/>
        <v>1</v>
      </c>
      <c r="K10" s="11">
        <v>0.08</v>
      </c>
    </row>
    <row r="11" spans="1:13" s="6" customFormat="1" ht="66.75" customHeight="1">
      <c r="A11" s="18">
        <v>5</v>
      </c>
      <c r="B11" s="29" t="s">
        <v>61</v>
      </c>
      <c r="C11" s="28" t="s">
        <v>11</v>
      </c>
      <c r="D11" s="58" t="s">
        <v>133</v>
      </c>
      <c r="E11" s="58" t="s">
        <v>134</v>
      </c>
      <c r="F11" s="18" t="s">
        <v>135</v>
      </c>
      <c r="G11" s="38" t="s">
        <v>136</v>
      </c>
      <c r="H11" s="66">
        <v>0.96</v>
      </c>
      <c r="I11" s="12">
        <v>1</v>
      </c>
      <c r="J11" s="12">
        <f t="shared" si="0"/>
        <v>0.96</v>
      </c>
      <c r="K11" s="12">
        <v>0.11</v>
      </c>
      <c r="L11" s="2"/>
      <c r="M11" s="2"/>
    </row>
    <row r="12" spans="1:13" s="6" customFormat="1" ht="129" customHeight="1">
      <c r="A12" s="18">
        <v>6</v>
      </c>
      <c r="B12" s="29" t="s">
        <v>14</v>
      </c>
      <c r="C12" s="28" t="s">
        <v>11</v>
      </c>
      <c r="D12" s="18">
        <v>21</v>
      </c>
      <c r="E12" s="25">
        <v>15</v>
      </c>
      <c r="F12" s="18">
        <v>15</v>
      </c>
      <c r="G12" s="29"/>
      <c r="H12" s="19">
        <f aca="true" t="shared" si="1" ref="H12:H20">F12/E12</f>
        <v>1</v>
      </c>
      <c r="I12" s="12">
        <f>F12/D12</f>
        <v>0.7142857142857143</v>
      </c>
      <c r="J12" s="12">
        <f t="shared" si="0"/>
        <v>0.7142857142857143</v>
      </c>
      <c r="K12" s="11">
        <v>0.08</v>
      </c>
      <c r="L12" s="2"/>
      <c r="M12" s="2"/>
    </row>
    <row r="13" spans="1:13" s="6" customFormat="1" ht="117" customHeight="1">
      <c r="A13" s="24">
        <v>7</v>
      </c>
      <c r="B13" s="33" t="s">
        <v>15</v>
      </c>
      <c r="C13" s="28" t="s">
        <v>11</v>
      </c>
      <c r="D13" s="34">
        <v>128</v>
      </c>
      <c r="E13" s="34">
        <v>129</v>
      </c>
      <c r="F13" s="34">
        <v>127</v>
      </c>
      <c r="G13" s="27" t="s">
        <v>137</v>
      </c>
      <c r="H13" s="23">
        <f t="shared" si="1"/>
        <v>0.9844961240310077</v>
      </c>
      <c r="I13" s="12">
        <f>F13/D13</f>
        <v>0.9921875</v>
      </c>
      <c r="J13" s="12">
        <f t="shared" si="0"/>
        <v>0.9768047480620154</v>
      </c>
      <c r="K13" s="52">
        <v>0.11</v>
      </c>
      <c r="L13"/>
      <c r="M13"/>
    </row>
    <row r="14" spans="1:13" s="2" customFormat="1" ht="39" customHeight="1">
      <c r="A14" s="18">
        <v>8</v>
      </c>
      <c r="B14" s="35" t="s">
        <v>16</v>
      </c>
      <c r="C14" s="28" t="s">
        <v>11</v>
      </c>
      <c r="D14" s="18">
        <v>108</v>
      </c>
      <c r="E14" s="18">
        <v>106</v>
      </c>
      <c r="F14" s="18">
        <v>106</v>
      </c>
      <c r="G14" s="29"/>
      <c r="H14" s="23">
        <f t="shared" si="1"/>
        <v>1</v>
      </c>
      <c r="I14" s="12">
        <f aca="true" t="shared" si="2" ref="I14:I20">F14/D14</f>
        <v>0.9814814814814815</v>
      </c>
      <c r="J14" s="12">
        <f t="shared" si="0"/>
        <v>0.9814814814814815</v>
      </c>
      <c r="K14" s="52">
        <v>0.09</v>
      </c>
      <c r="L14"/>
      <c r="M14"/>
    </row>
    <row r="15" spans="1:13" s="2" customFormat="1" ht="49.5" customHeight="1">
      <c r="A15" s="18">
        <v>9</v>
      </c>
      <c r="B15" s="29" t="s">
        <v>17</v>
      </c>
      <c r="C15" s="28" t="s">
        <v>11</v>
      </c>
      <c r="D15" s="18">
        <v>3</v>
      </c>
      <c r="E15" s="18">
        <v>0</v>
      </c>
      <c r="F15" s="18">
        <v>0</v>
      </c>
      <c r="G15" s="29"/>
      <c r="H15" s="19">
        <v>1</v>
      </c>
      <c r="I15" s="12">
        <v>0</v>
      </c>
      <c r="J15" s="12">
        <v>1</v>
      </c>
      <c r="K15" s="11">
        <v>0.01</v>
      </c>
      <c r="L15"/>
      <c r="M15"/>
    </row>
    <row r="16" spans="1:13" s="2" customFormat="1" ht="66" customHeight="1">
      <c r="A16" s="18">
        <v>10</v>
      </c>
      <c r="B16" s="29" t="s">
        <v>18</v>
      </c>
      <c r="C16" s="32" t="s">
        <v>11</v>
      </c>
      <c r="D16" s="18">
        <v>161</v>
      </c>
      <c r="E16" s="18">
        <v>163</v>
      </c>
      <c r="F16" s="18">
        <v>212</v>
      </c>
      <c r="G16" s="29" t="s">
        <v>138</v>
      </c>
      <c r="H16" s="23">
        <f t="shared" si="1"/>
        <v>1.3006134969325154</v>
      </c>
      <c r="I16" s="12">
        <v>1.1</v>
      </c>
      <c r="J16" s="12">
        <v>1</v>
      </c>
      <c r="K16" s="9">
        <v>0.08</v>
      </c>
      <c r="L16"/>
      <c r="M16"/>
    </row>
    <row r="17" spans="1:13" s="2" customFormat="1" ht="30.75" customHeight="1">
      <c r="A17" s="18">
        <v>12</v>
      </c>
      <c r="B17" s="29" t="s">
        <v>19</v>
      </c>
      <c r="C17" s="32" t="s">
        <v>11</v>
      </c>
      <c r="D17" s="18">
        <v>7</v>
      </c>
      <c r="E17" s="18">
        <v>6</v>
      </c>
      <c r="F17" s="18">
        <v>7</v>
      </c>
      <c r="G17" s="29"/>
      <c r="H17" s="23">
        <f t="shared" si="1"/>
        <v>1.1666666666666667</v>
      </c>
      <c r="I17" s="12">
        <f t="shared" si="2"/>
        <v>1</v>
      </c>
      <c r="J17" s="12">
        <v>1</v>
      </c>
      <c r="K17" s="52">
        <v>0.08</v>
      </c>
      <c r="L17"/>
      <c r="M17"/>
    </row>
    <row r="18" spans="1:13" s="2" customFormat="1" ht="83.25" customHeight="1">
      <c r="A18" s="18">
        <v>13</v>
      </c>
      <c r="B18" s="29" t="s">
        <v>20</v>
      </c>
      <c r="C18" s="32" t="s">
        <v>11</v>
      </c>
      <c r="D18" s="18">
        <v>21</v>
      </c>
      <c r="E18" s="18">
        <v>23</v>
      </c>
      <c r="F18" s="18">
        <v>23</v>
      </c>
      <c r="G18" s="29"/>
      <c r="H18" s="23">
        <f t="shared" si="1"/>
        <v>1</v>
      </c>
      <c r="I18" s="12">
        <f t="shared" si="2"/>
        <v>1.0952380952380953</v>
      </c>
      <c r="J18" s="12">
        <v>1</v>
      </c>
      <c r="K18" s="52">
        <v>0.12</v>
      </c>
      <c r="L18"/>
      <c r="M18"/>
    </row>
    <row r="19" spans="1:13" s="2" customFormat="1" ht="49.5" customHeight="1">
      <c r="A19" s="18">
        <v>14</v>
      </c>
      <c r="B19" s="29" t="s">
        <v>21</v>
      </c>
      <c r="C19" s="32" t="s">
        <v>11</v>
      </c>
      <c r="D19" s="18">
        <v>1</v>
      </c>
      <c r="E19" s="18">
        <v>2</v>
      </c>
      <c r="F19" s="18">
        <v>2</v>
      </c>
      <c r="G19" s="18"/>
      <c r="H19" s="23">
        <f t="shared" si="1"/>
        <v>1</v>
      </c>
      <c r="I19" s="12">
        <v>1.1</v>
      </c>
      <c r="J19" s="12">
        <v>1</v>
      </c>
      <c r="K19" s="52">
        <v>0.08</v>
      </c>
      <c r="L19"/>
      <c r="M19"/>
    </row>
    <row r="20" spans="1:13" s="2" customFormat="1" ht="50.25" customHeight="1">
      <c r="A20" s="18">
        <v>15</v>
      </c>
      <c r="B20" s="29" t="s">
        <v>22</v>
      </c>
      <c r="C20" s="32" t="s">
        <v>11</v>
      </c>
      <c r="D20" s="18">
        <v>7</v>
      </c>
      <c r="E20" s="18">
        <v>4</v>
      </c>
      <c r="F20" s="18">
        <v>4</v>
      </c>
      <c r="G20" s="29"/>
      <c r="H20" s="23">
        <f t="shared" si="1"/>
        <v>1</v>
      </c>
      <c r="I20" s="12">
        <f t="shared" si="2"/>
        <v>0.5714285714285714</v>
      </c>
      <c r="J20" s="12">
        <f>H20*I20</f>
        <v>0.5714285714285714</v>
      </c>
      <c r="K20" s="52">
        <v>0.06</v>
      </c>
      <c r="L20"/>
      <c r="M20"/>
    </row>
    <row r="21" spans="1:11" s="10" customFormat="1" ht="24" customHeight="1">
      <c r="A21" s="50"/>
      <c r="B21" s="146" t="s">
        <v>39</v>
      </c>
      <c r="C21" s="147"/>
      <c r="D21" s="147"/>
      <c r="E21" s="147"/>
      <c r="F21" s="147"/>
      <c r="G21" s="148"/>
      <c r="H21" s="49"/>
      <c r="I21" s="49"/>
      <c r="J21" s="73"/>
      <c r="K21" s="132">
        <f>J8*K8+J9*K9+J10*K10+J11*K11+J12*K12+J13*K13+J14*K14+J15*K15+J16*K16+J17*K17+J18*K18+J19*K19+J20*K20</f>
        <v>0.945737256317019</v>
      </c>
    </row>
  </sheetData>
  <sheetProtection/>
  <mergeCells count="14">
    <mergeCell ref="B21:G21"/>
    <mergeCell ref="G3:G5"/>
    <mergeCell ref="H3:H5"/>
    <mergeCell ref="I3:I5"/>
    <mergeCell ref="J3:J5"/>
    <mergeCell ref="D4:D5"/>
    <mergeCell ref="E4:F4"/>
    <mergeCell ref="B7:G7"/>
    <mergeCell ref="K3:K5"/>
    <mergeCell ref="A2:G2"/>
    <mergeCell ref="A3:A5"/>
    <mergeCell ref="B3:B5"/>
    <mergeCell ref="C3:C5"/>
    <mergeCell ref="D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="75" zoomScaleNormal="75" zoomScalePageLayoutView="0" workbookViewId="0" topLeftCell="A1">
      <selection activeCell="M15" sqref="M15"/>
    </sheetView>
  </sheetViews>
  <sheetFormatPr defaultColWidth="9.00390625" defaultRowHeight="12.75"/>
  <cols>
    <col min="1" max="1" width="11.25390625" style="0" customWidth="1"/>
    <col min="2" max="2" width="47.25390625" style="0" customWidth="1"/>
    <col min="3" max="3" width="10.75390625" style="0" customWidth="1"/>
    <col min="4" max="4" width="12.75390625" style="0" customWidth="1"/>
    <col min="5" max="5" width="10.375" style="0" customWidth="1"/>
    <col min="6" max="6" width="18.75390625" style="0" customWidth="1"/>
    <col min="7" max="7" width="15.75390625" style="0" customWidth="1"/>
    <col min="10" max="11" width="9.25390625" style="0" bestFit="1" customWidth="1"/>
    <col min="12" max="12" width="13.375" style="0" bestFit="1" customWidth="1"/>
    <col min="13" max="13" width="13.625" style="0" bestFit="1" customWidth="1"/>
  </cols>
  <sheetData>
    <row r="1" spans="1:13" s="2" customFormat="1" ht="12.7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8" s="2" customFormat="1" ht="37.5" customHeight="1">
      <c r="A2" s="151" t="s">
        <v>1</v>
      </c>
      <c r="B2" s="152"/>
      <c r="C2" s="152"/>
      <c r="D2" s="152"/>
      <c r="E2" s="152"/>
      <c r="F2" s="152"/>
      <c r="G2" s="152"/>
      <c r="H2" s="15"/>
    </row>
    <row r="3" spans="1:13" s="2" customFormat="1" ht="88.5" customHeight="1">
      <c r="A3" s="142" t="s">
        <v>0</v>
      </c>
      <c r="B3" s="142" t="s">
        <v>2</v>
      </c>
      <c r="C3" s="142" t="s">
        <v>3</v>
      </c>
      <c r="D3" s="149" t="s">
        <v>4</v>
      </c>
      <c r="E3" s="153"/>
      <c r="F3" s="150"/>
      <c r="G3" s="142" t="s">
        <v>7</v>
      </c>
      <c r="H3" s="145" t="s">
        <v>36</v>
      </c>
      <c r="I3" s="145" t="s">
        <v>37</v>
      </c>
      <c r="J3" s="145" t="s">
        <v>38</v>
      </c>
      <c r="K3" s="145" t="s">
        <v>112</v>
      </c>
      <c r="L3" s="75"/>
      <c r="M3" s="75"/>
    </row>
    <row r="4" spans="1:13" s="2" customFormat="1" ht="68.25" customHeight="1">
      <c r="A4" s="143"/>
      <c r="B4" s="143"/>
      <c r="C4" s="143"/>
      <c r="D4" s="142" t="s">
        <v>129</v>
      </c>
      <c r="E4" s="149" t="s">
        <v>130</v>
      </c>
      <c r="F4" s="150"/>
      <c r="G4" s="143"/>
      <c r="H4" s="145"/>
      <c r="I4" s="145"/>
      <c r="J4" s="145"/>
      <c r="K4" s="145"/>
      <c r="L4" s="75"/>
      <c r="M4" s="75"/>
    </row>
    <row r="5" spans="1:13" s="2" customFormat="1" ht="45.75" customHeight="1">
      <c r="A5" s="144"/>
      <c r="B5" s="144"/>
      <c r="C5" s="144"/>
      <c r="D5" s="144"/>
      <c r="E5" s="17" t="s">
        <v>5</v>
      </c>
      <c r="F5" s="18" t="s">
        <v>6</v>
      </c>
      <c r="G5" s="144"/>
      <c r="H5" s="145"/>
      <c r="I5" s="145"/>
      <c r="J5" s="145"/>
      <c r="K5" s="145"/>
      <c r="L5" s="75"/>
      <c r="M5" s="75"/>
    </row>
    <row r="6" spans="1:13" s="2" customFormat="1" ht="15.75">
      <c r="A6" s="58">
        <v>1</v>
      </c>
      <c r="B6" s="58">
        <v>2</v>
      </c>
      <c r="C6" s="58">
        <v>3</v>
      </c>
      <c r="D6" s="17">
        <v>4</v>
      </c>
      <c r="E6" s="58">
        <v>5</v>
      </c>
      <c r="F6" s="58">
        <v>6</v>
      </c>
      <c r="G6" s="58">
        <v>7</v>
      </c>
      <c r="H6" s="19"/>
      <c r="I6" s="11"/>
      <c r="J6" s="11"/>
      <c r="K6" s="53"/>
      <c r="L6" s="75"/>
      <c r="M6" s="75"/>
    </row>
    <row r="7" spans="1:13" s="2" customFormat="1" ht="36" customHeight="1">
      <c r="A7" s="20">
        <v>1</v>
      </c>
      <c r="B7" s="146" t="s">
        <v>148</v>
      </c>
      <c r="C7" s="147"/>
      <c r="D7" s="147"/>
      <c r="E7" s="147"/>
      <c r="F7" s="147"/>
      <c r="G7" s="147"/>
      <c r="H7" s="19"/>
      <c r="I7" s="11"/>
      <c r="J7" s="48"/>
      <c r="K7" s="53"/>
      <c r="L7" s="75"/>
      <c r="M7" s="75"/>
    </row>
    <row r="8" spans="1:13" s="2" customFormat="1" ht="49.5" customHeight="1">
      <c r="A8" s="18">
        <v>2</v>
      </c>
      <c r="B8" s="114" t="s">
        <v>119</v>
      </c>
      <c r="C8" s="37" t="s">
        <v>34</v>
      </c>
      <c r="D8" s="37">
        <v>1500</v>
      </c>
      <c r="E8" s="37">
        <v>1500</v>
      </c>
      <c r="F8" s="115">
        <v>1500</v>
      </c>
      <c r="G8" s="65"/>
      <c r="H8" s="23">
        <f>F8/E8</f>
        <v>1</v>
      </c>
      <c r="I8" s="48">
        <f>F8/D8</f>
        <v>1</v>
      </c>
      <c r="J8" s="48">
        <f>H8*I8</f>
        <v>1</v>
      </c>
      <c r="K8" s="53">
        <v>0.25</v>
      </c>
      <c r="L8" s="75"/>
      <c r="M8" s="75"/>
    </row>
    <row r="9" spans="1:11" s="2" customFormat="1" ht="35.25" customHeight="1">
      <c r="A9" s="64">
        <v>3</v>
      </c>
      <c r="B9" s="38" t="s">
        <v>82</v>
      </c>
      <c r="C9" s="116" t="s">
        <v>34</v>
      </c>
      <c r="D9" s="116">
        <v>25000</v>
      </c>
      <c r="E9" s="116">
        <v>25000</v>
      </c>
      <c r="F9" s="116">
        <v>25000</v>
      </c>
      <c r="G9" s="64"/>
      <c r="H9" s="23">
        <f>F9/E9</f>
        <v>1</v>
      </c>
      <c r="I9" s="48">
        <v>1.1</v>
      </c>
      <c r="J9" s="48">
        <v>1</v>
      </c>
      <c r="K9" s="11">
        <v>0.25</v>
      </c>
    </row>
    <row r="10" spans="1:11" s="2" customFormat="1" ht="21" customHeight="1">
      <c r="A10" s="18">
        <v>4</v>
      </c>
      <c r="B10" s="29" t="s">
        <v>83</v>
      </c>
      <c r="C10" s="18" t="s">
        <v>34</v>
      </c>
      <c r="D10" s="18">
        <v>39500</v>
      </c>
      <c r="E10" s="18">
        <v>39500</v>
      </c>
      <c r="F10" s="18">
        <v>53682</v>
      </c>
      <c r="G10" s="18"/>
      <c r="H10" s="23">
        <v>1</v>
      </c>
      <c r="I10" s="48">
        <v>1.1</v>
      </c>
      <c r="J10" s="48">
        <v>1</v>
      </c>
      <c r="K10" s="11">
        <v>0.25</v>
      </c>
    </row>
    <row r="11" spans="1:11" s="2" customFormat="1" ht="33.75" customHeight="1">
      <c r="A11" s="18">
        <v>5</v>
      </c>
      <c r="B11" s="29" t="s">
        <v>84</v>
      </c>
      <c r="C11" s="18" t="s">
        <v>35</v>
      </c>
      <c r="D11" s="32">
        <v>37.2</v>
      </c>
      <c r="E11" s="32">
        <v>37.3</v>
      </c>
      <c r="F11" s="117">
        <v>53.5</v>
      </c>
      <c r="G11" s="18"/>
      <c r="H11" s="23">
        <v>1</v>
      </c>
      <c r="I11" s="48">
        <v>1.1</v>
      </c>
      <c r="J11" s="48">
        <v>1</v>
      </c>
      <c r="K11" s="11">
        <v>0.25</v>
      </c>
    </row>
    <row r="12" spans="1:11" s="70" customFormat="1" ht="24" customHeight="1">
      <c r="A12" s="50"/>
      <c r="B12" s="146" t="s">
        <v>39</v>
      </c>
      <c r="C12" s="147"/>
      <c r="D12" s="147"/>
      <c r="E12" s="147"/>
      <c r="F12" s="147"/>
      <c r="G12" s="148"/>
      <c r="H12" s="49"/>
      <c r="I12" s="118"/>
      <c r="J12" s="129"/>
      <c r="K12" s="49">
        <f>J8*K8+J9*K9+J10*K10+J11*K11</f>
        <v>1</v>
      </c>
    </row>
    <row r="13" s="2" customFormat="1" ht="12.75"/>
    <row r="14" s="2" customFormat="1" ht="12.75"/>
  </sheetData>
  <sheetProtection/>
  <mergeCells count="15">
    <mergeCell ref="B12:G12"/>
    <mergeCell ref="C3:C5"/>
    <mergeCell ref="D3:F3"/>
    <mergeCell ref="G3:G5"/>
    <mergeCell ref="B7:G7"/>
    <mergeCell ref="H3:H5"/>
    <mergeCell ref="I3:I5"/>
    <mergeCell ref="J3:J5"/>
    <mergeCell ref="A1:M1"/>
    <mergeCell ref="D4:D5"/>
    <mergeCell ref="E4:F4"/>
    <mergeCell ref="A2:G2"/>
    <mergeCell ref="A3:A5"/>
    <mergeCell ref="B3:B5"/>
    <mergeCell ref="K3:K5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K11" sqref="K11"/>
    </sheetView>
  </sheetViews>
  <sheetFormatPr defaultColWidth="9.00390625" defaultRowHeight="12.75"/>
  <cols>
    <col min="1" max="1" width="9.00390625" style="0" customWidth="1"/>
    <col min="2" max="2" width="56.25390625" style="0" customWidth="1"/>
    <col min="3" max="3" width="14.00390625" style="0" customWidth="1"/>
    <col min="4" max="4" width="11.875" style="0" customWidth="1"/>
    <col min="5" max="5" width="9.75390625" style="0" customWidth="1"/>
    <col min="6" max="6" width="14.875" style="0" customWidth="1"/>
    <col min="7" max="7" width="13.75390625" style="0" customWidth="1"/>
    <col min="10" max="11" width="9.25390625" style="0" bestFit="1" customWidth="1"/>
    <col min="12" max="12" width="13.375" style="0" bestFit="1" customWidth="1"/>
    <col min="13" max="13" width="13.625" style="0" bestFit="1" customWidth="1"/>
  </cols>
  <sheetData>
    <row r="1" spans="1:13" s="2" customFormat="1" ht="12.7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8" s="2" customFormat="1" ht="37.5" customHeight="1">
      <c r="A2" s="151" t="s">
        <v>1</v>
      </c>
      <c r="B2" s="152"/>
      <c r="C2" s="152"/>
      <c r="D2" s="152"/>
      <c r="E2" s="152"/>
      <c r="F2" s="152"/>
      <c r="G2" s="152"/>
      <c r="H2" s="15"/>
    </row>
    <row r="3" spans="1:11" s="2" customFormat="1" ht="53.25" customHeight="1">
      <c r="A3" s="142" t="s">
        <v>0</v>
      </c>
      <c r="B3" s="142" t="s">
        <v>2</v>
      </c>
      <c r="C3" s="142" t="s">
        <v>3</v>
      </c>
      <c r="D3" s="149" t="s">
        <v>4</v>
      </c>
      <c r="E3" s="153"/>
      <c r="F3" s="150"/>
      <c r="G3" s="142" t="s">
        <v>7</v>
      </c>
      <c r="H3" s="145" t="s">
        <v>36</v>
      </c>
      <c r="I3" s="145" t="s">
        <v>37</v>
      </c>
      <c r="J3" s="145" t="s">
        <v>38</v>
      </c>
      <c r="K3" s="145" t="s">
        <v>112</v>
      </c>
    </row>
    <row r="4" spans="1:11" s="2" customFormat="1" ht="52.5" customHeight="1">
      <c r="A4" s="143"/>
      <c r="B4" s="143"/>
      <c r="C4" s="143"/>
      <c r="D4" s="142" t="s">
        <v>129</v>
      </c>
      <c r="E4" s="149" t="s">
        <v>130</v>
      </c>
      <c r="F4" s="150"/>
      <c r="G4" s="143"/>
      <c r="H4" s="145"/>
      <c r="I4" s="145"/>
      <c r="J4" s="145"/>
      <c r="K4" s="145"/>
    </row>
    <row r="5" spans="1:11" s="2" customFormat="1" ht="47.25" customHeight="1">
      <c r="A5" s="144"/>
      <c r="B5" s="144"/>
      <c r="C5" s="144"/>
      <c r="D5" s="144"/>
      <c r="E5" s="17" t="s">
        <v>5</v>
      </c>
      <c r="F5" s="18" t="s">
        <v>6</v>
      </c>
      <c r="G5" s="144"/>
      <c r="H5" s="145"/>
      <c r="I5" s="145"/>
      <c r="J5" s="145"/>
      <c r="K5" s="145"/>
    </row>
    <row r="6" spans="1:11" s="2" customFormat="1" ht="15.75">
      <c r="A6" s="130">
        <v>1</v>
      </c>
      <c r="B6" s="130">
        <v>2</v>
      </c>
      <c r="C6" s="130">
        <v>3</v>
      </c>
      <c r="D6" s="17">
        <v>4</v>
      </c>
      <c r="E6" s="130">
        <v>5</v>
      </c>
      <c r="F6" s="130">
        <v>6</v>
      </c>
      <c r="G6" s="130">
        <v>7</v>
      </c>
      <c r="H6" s="19"/>
      <c r="I6" s="11"/>
      <c r="J6" s="11"/>
      <c r="K6" s="11"/>
    </row>
    <row r="7" spans="1:11" s="2" customFormat="1" ht="33.75" customHeight="1">
      <c r="A7" s="20">
        <v>1</v>
      </c>
      <c r="B7" s="146" t="s">
        <v>149</v>
      </c>
      <c r="C7" s="147"/>
      <c r="D7" s="147"/>
      <c r="E7" s="147"/>
      <c r="F7" s="147"/>
      <c r="G7" s="147"/>
      <c r="H7" s="19"/>
      <c r="I7" s="11"/>
      <c r="J7" s="11"/>
      <c r="K7" s="11"/>
    </row>
    <row r="8" spans="1:11" s="2" customFormat="1" ht="36" customHeight="1">
      <c r="A8" s="131">
        <v>2</v>
      </c>
      <c r="B8" s="27" t="s">
        <v>68</v>
      </c>
      <c r="C8" s="28" t="s">
        <v>34</v>
      </c>
      <c r="D8" s="22">
        <v>18</v>
      </c>
      <c r="E8" s="22">
        <v>18</v>
      </c>
      <c r="F8" s="22">
        <v>18</v>
      </c>
      <c r="G8" s="131"/>
      <c r="H8" s="23">
        <f>F8/E8</f>
        <v>1</v>
      </c>
      <c r="I8" s="12">
        <f>F8/D8</f>
        <v>1</v>
      </c>
      <c r="J8" s="12">
        <f>H8*I8</f>
        <v>1</v>
      </c>
      <c r="K8" s="11">
        <v>0.3</v>
      </c>
    </row>
    <row r="9" spans="1:11" s="2" customFormat="1" ht="176.25" customHeight="1">
      <c r="A9" s="18">
        <v>3</v>
      </c>
      <c r="B9" s="29" t="s">
        <v>69</v>
      </c>
      <c r="C9" s="28" t="s">
        <v>59</v>
      </c>
      <c r="D9" s="130">
        <v>352</v>
      </c>
      <c r="E9" s="130">
        <v>0</v>
      </c>
      <c r="F9" s="18">
        <v>0</v>
      </c>
      <c r="G9" s="18"/>
      <c r="H9" s="23">
        <v>1</v>
      </c>
      <c r="I9" s="12">
        <v>0</v>
      </c>
      <c r="J9" s="12">
        <v>1</v>
      </c>
      <c r="K9" s="11">
        <v>0.4</v>
      </c>
    </row>
    <row r="10" spans="1:11" s="2" customFormat="1" ht="44.25" customHeight="1">
      <c r="A10" s="18">
        <v>3</v>
      </c>
      <c r="B10" s="29" t="s">
        <v>120</v>
      </c>
      <c r="C10" s="28" t="s">
        <v>121</v>
      </c>
      <c r="D10" s="130">
        <v>12</v>
      </c>
      <c r="E10" s="130">
        <v>0</v>
      </c>
      <c r="F10" s="18">
        <v>0</v>
      </c>
      <c r="G10" s="18"/>
      <c r="H10" s="23">
        <v>1</v>
      </c>
      <c r="I10" s="12">
        <v>0</v>
      </c>
      <c r="J10" s="12">
        <v>1</v>
      </c>
      <c r="K10" s="11">
        <v>0.3</v>
      </c>
    </row>
    <row r="11" spans="1:11" s="70" customFormat="1" ht="24" customHeight="1">
      <c r="A11" s="50"/>
      <c r="B11" s="146" t="s">
        <v>39</v>
      </c>
      <c r="C11" s="147"/>
      <c r="D11" s="147"/>
      <c r="E11" s="147"/>
      <c r="F11" s="147"/>
      <c r="G11" s="148"/>
      <c r="H11" s="49"/>
      <c r="I11" s="49"/>
      <c r="J11" s="51"/>
      <c r="K11" s="49">
        <f>J8*K8+J9*K9+J10*K10</f>
        <v>1</v>
      </c>
    </row>
  </sheetData>
  <sheetProtection/>
  <mergeCells count="15">
    <mergeCell ref="B11:G11"/>
    <mergeCell ref="E4:F4"/>
    <mergeCell ref="A3:A5"/>
    <mergeCell ref="B3:B5"/>
    <mergeCell ref="C3:C5"/>
    <mergeCell ref="B7:G7"/>
    <mergeCell ref="H3:H5"/>
    <mergeCell ref="D3:F3"/>
    <mergeCell ref="G3:G5"/>
    <mergeCell ref="A1:M1"/>
    <mergeCell ref="A2:G2"/>
    <mergeCell ref="D4:D5"/>
    <mergeCell ref="I3:I5"/>
    <mergeCell ref="J3:J5"/>
    <mergeCell ref="K3:K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4">
      <selection activeCell="Q17" sqref="Q17"/>
    </sheetView>
  </sheetViews>
  <sheetFormatPr defaultColWidth="9.00390625" defaultRowHeight="12.75"/>
  <cols>
    <col min="1" max="1" width="5.75390625" style="0" customWidth="1"/>
    <col min="2" max="2" width="36.875" style="0" customWidth="1"/>
    <col min="3" max="3" width="10.25390625" style="0" customWidth="1"/>
    <col min="4" max="4" width="11.125" style="0" customWidth="1"/>
    <col min="5" max="5" width="13.875" style="0" customWidth="1"/>
    <col min="6" max="6" width="12.75390625" style="0" customWidth="1"/>
    <col min="7" max="7" width="15.75390625" style="0" customWidth="1"/>
  </cols>
  <sheetData>
    <row r="1" spans="1:7" s="2" customFormat="1" ht="13.5" customHeight="1">
      <c r="A1" s="5"/>
      <c r="B1" s="5"/>
      <c r="C1" s="5"/>
      <c r="D1" s="5"/>
      <c r="E1" s="5"/>
      <c r="F1" s="5"/>
      <c r="G1" s="5"/>
    </row>
    <row r="2" spans="1:10" s="2" customFormat="1" ht="50.25" customHeight="1">
      <c r="A2" s="163" t="s">
        <v>1</v>
      </c>
      <c r="B2" s="164"/>
      <c r="C2" s="164"/>
      <c r="D2" s="164"/>
      <c r="E2" s="164"/>
      <c r="F2" s="164"/>
      <c r="G2" s="164"/>
      <c r="H2" s="76"/>
      <c r="I2" s="76"/>
      <c r="J2" s="76"/>
    </row>
    <row r="3" spans="1:11" s="2" customFormat="1" ht="47.25" customHeight="1">
      <c r="A3" s="155" t="s">
        <v>0</v>
      </c>
      <c r="B3" s="155" t="s">
        <v>2</v>
      </c>
      <c r="C3" s="155" t="s">
        <v>3</v>
      </c>
      <c r="D3" s="161" t="s">
        <v>4</v>
      </c>
      <c r="E3" s="165"/>
      <c r="F3" s="162"/>
      <c r="G3" s="155" t="s">
        <v>7</v>
      </c>
      <c r="H3" s="145" t="s">
        <v>36</v>
      </c>
      <c r="I3" s="145" t="s">
        <v>37</v>
      </c>
      <c r="J3" s="145" t="s">
        <v>38</v>
      </c>
      <c r="K3" s="145" t="s">
        <v>112</v>
      </c>
    </row>
    <row r="4" spans="1:11" s="2" customFormat="1" ht="52.5" customHeight="1">
      <c r="A4" s="156"/>
      <c r="B4" s="156"/>
      <c r="C4" s="156"/>
      <c r="D4" s="155" t="s">
        <v>139</v>
      </c>
      <c r="E4" s="161" t="s">
        <v>130</v>
      </c>
      <c r="F4" s="162"/>
      <c r="G4" s="156"/>
      <c r="H4" s="145"/>
      <c r="I4" s="145"/>
      <c r="J4" s="145"/>
      <c r="K4" s="145"/>
    </row>
    <row r="5" spans="1:11" s="2" customFormat="1" ht="27.75" customHeight="1">
      <c r="A5" s="157"/>
      <c r="B5" s="157"/>
      <c r="C5" s="157"/>
      <c r="D5" s="157"/>
      <c r="E5" s="78" t="s">
        <v>5</v>
      </c>
      <c r="F5" s="79" t="s">
        <v>6</v>
      </c>
      <c r="G5" s="157"/>
      <c r="H5" s="145"/>
      <c r="I5" s="145"/>
      <c r="J5" s="145"/>
      <c r="K5" s="145"/>
    </row>
    <row r="6" spans="1:11" s="2" customFormat="1" ht="12.75">
      <c r="A6" s="80">
        <v>1</v>
      </c>
      <c r="B6" s="80">
        <v>2</v>
      </c>
      <c r="C6" s="80">
        <v>3</v>
      </c>
      <c r="D6" s="78">
        <v>4</v>
      </c>
      <c r="E6" s="80">
        <v>5</v>
      </c>
      <c r="F6" s="80">
        <v>6</v>
      </c>
      <c r="G6" s="80">
        <v>7</v>
      </c>
      <c r="H6" s="81">
        <v>8</v>
      </c>
      <c r="I6" s="81">
        <v>9</v>
      </c>
      <c r="J6" s="81">
        <v>10</v>
      </c>
      <c r="K6" s="11">
        <v>11</v>
      </c>
    </row>
    <row r="7" spans="1:11" s="2" customFormat="1" ht="36" customHeight="1">
      <c r="A7" s="83">
        <v>1</v>
      </c>
      <c r="B7" s="158" t="s">
        <v>143</v>
      </c>
      <c r="C7" s="159"/>
      <c r="D7" s="159"/>
      <c r="E7" s="159"/>
      <c r="F7" s="159"/>
      <c r="G7" s="160"/>
      <c r="H7" s="81"/>
      <c r="I7" s="81"/>
      <c r="J7" s="81"/>
      <c r="K7" s="11"/>
    </row>
    <row r="8" spans="1:11" s="2" customFormat="1" ht="66.75" customHeight="1">
      <c r="A8" s="77">
        <v>2</v>
      </c>
      <c r="B8" s="93" t="s">
        <v>60</v>
      </c>
      <c r="C8" s="85" t="s">
        <v>35</v>
      </c>
      <c r="D8" s="80">
        <v>0</v>
      </c>
      <c r="E8" s="94">
        <v>0</v>
      </c>
      <c r="F8" s="80">
        <v>0</v>
      </c>
      <c r="G8" s="79"/>
      <c r="H8" s="66">
        <v>1</v>
      </c>
      <c r="I8" s="66">
        <v>1</v>
      </c>
      <c r="J8" s="66">
        <f>H8*I8</f>
        <v>1</v>
      </c>
      <c r="K8" s="12">
        <v>0.5</v>
      </c>
    </row>
    <row r="9" spans="1:11" s="2" customFormat="1" ht="66" customHeight="1">
      <c r="A9" s="77">
        <v>3</v>
      </c>
      <c r="B9" s="84" t="s">
        <v>78</v>
      </c>
      <c r="C9" s="79" t="s">
        <v>35</v>
      </c>
      <c r="D9" s="79">
        <v>0</v>
      </c>
      <c r="E9" s="95">
        <v>0</v>
      </c>
      <c r="F9" s="79">
        <v>0</v>
      </c>
      <c r="G9" s="77"/>
      <c r="H9" s="66">
        <v>1</v>
      </c>
      <c r="I9" s="66">
        <v>1</v>
      </c>
      <c r="J9" s="66">
        <v>1</v>
      </c>
      <c r="K9" s="66">
        <v>0.5</v>
      </c>
    </row>
    <row r="10" spans="1:11" s="70" customFormat="1" ht="24" customHeight="1">
      <c r="A10" s="96"/>
      <c r="B10" s="158" t="s">
        <v>39</v>
      </c>
      <c r="C10" s="159"/>
      <c r="D10" s="159"/>
      <c r="E10" s="159"/>
      <c r="F10" s="159"/>
      <c r="G10" s="160"/>
      <c r="H10" s="49"/>
      <c r="I10" s="49"/>
      <c r="J10" s="73"/>
      <c r="K10" s="97">
        <f>J8*K8+J9*K9</f>
        <v>1</v>
      </c>
    </row>
  </sheetData>
  <sheetProtection/>
  <mergeCells count="14">
    <mergeCell ref="K3:K5"/>
    <mergeCell ref="A2:G2"/>
    <mergeCell ref="A3:A5"/>
    <mergeCell ref="B3:B5"/>
    <mergeCell ref="C3:C5"/>
    <mergeCell ref="D3:F3"/>
    <mergeCell ref="G3:G5"/>
    <mergeCell ref="H3:H5"/>
    <mergeCell ref="I3:I5"/>
    <mergeCell ref="J3:J5"/>
    <mergeCell ref="B10:G10"/>
    <mergeCell ref="D4:D5"/>
    <mergeCell ref="E4:F4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"/>
  <sheetViews>
    <sheetView zoomScale="75" zoomScaleNormal="75" zoomScalePageLayoutView="0" workbookViewId="0" topLeftCell="A1">
      <selection activeCell="X22" sqref="X22"/>
    </sheetView>
  </sheetViews>
  <sheetFormatPr defaultColWidth="9.00390625" defaultRowHeight="12.75"/>
  <cols>
    <col min="1" max="1" width="12.625" style="0" customWidth="1"/>
    <col min="2" max="2" width="35.00390625" style="0" customWidth="1"/>
    <col min="3" max="3" width="18.00390625" style="0" customWidth="1"/>
    <col min="4" max="4" width="17.75390625" style="0" customWidth="1"/>
    <col min="5" max="5" width="10.75390625" style="0" customWidth="1"/>
    <col min="6" max="6" width="12.625" style="0" customWidth="1"/>
    <col min="7" max="7" width="29.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21" ht="38.25" customHeight="1">
      <c r="A2" s="151" t="s">
        <v>1</v>
      </c>
      <c r="B2" s="152"/>
      <c r="C2" s="152"/>
      <c r="D2" s="152"/>
      <c r="E2" s="152"/>
      <c r="F2" s="152"/>
      <c r="G2" s="152"/>
      <c r="H2" s="2"/>
      <c r="I2" s="2"/>
      <c r="J2" s="2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.75" hidden="1">
      <c r="A3" s="14"/>
      <c r="B3" s="14"/>
      <c r="C3" s="14"/>
      <c r="D3" s="14"/>
      <c r="E3" s="14"/>
      <c r="F3" s="14"/>
      <c r="G3" s="14"/>
      <c r="H3" s="13"/>
      <c r="I3" s="13"/>
      <c r="J3" s="13"/>
      <c r="M3" s="109"/>
      <c r="N3" s="109"/>
      <c r="O3" s="109"/>
      <c r="P3" s="109"/>
      <c r="Q3" s="109"/>
      <c r="R3" s="109"/>
      <c r="S3" s="109"/>
      <c r="T3" s="109"/>
      <c r="U3" s="109"/>
    </row>
    <row r="4" spans="1:21" s="2" customFormat="1" ht="78.75" customHeight="1">
      <c r="A4" s="142" t="s">
        <v>0</v>
      </c>
      <c r="B4" s="142" t="s">
        <v>2</v>
      </c>
      <c r="C4" s="142" t="s">
        <v>3</v>
      </c>
      <c r="D4" s="149" t="s">
        <v>4</v>
      </c>
      <c r="E4" s="153"/>
      <c r="F4" s="150"/>
      <c r="G4" s="142" t="s">
        <v>7</v>
      </c>
      <c r="H4" s="145" t="s">
        <v>36</v>
      </c>
      <c r="I4" s="145" t="s">
        <v>37</v>
      </c>
      <c r="J4" s="145" t="s">
        <v>38</v>
      </c>
      <c r="K4" s="145" t="s">
        <v>112</v>
      </c>
      <c r="M4" s="110"/>
      <c r="N4" s="110"/>
      <c r="O4" s="110"/>
      <c r="P4" s="110"/>
      <c r="Q4" s="110"/>
      <c r="R4" s="110"/>
      <c r="S4" s="110"/>
      <c r="T4" s="110"/>
      <c r="U4" s="110"/>
    </row>
    <row r="5" spans="1:21" s="2" customFormat="1" ht="67.5" customHeight="1">
      <c r="A5" s="143"/>
      <c r="B5" s="143"/>
      <c r="C5" s="143"/>
      <c r="D5" s="142" t="s">
        <v>146</v>
      </c>
      <c r="E5" s="149" t="s">
        <v>130</v>
      </c>
      <c r="F5" s="150"/>
      <c r="G5" s="143"/>
      <c r="H5" s="145"/>
      <c r="I5" s="145"/>
      <c r="J5" s="145"/>
      <c r="K5" s="145"/>
      <c r="M5" s="110"/>
      <c r="N5" s="110"/>
      <c r="O5" s="110"/>
      <c r="P5" s="110"/>
      <c r="Q5" s="110"/>
      <c r="R5" s="110"/>
      <c r="S5" s="110"/>
      <c r="T5" s="110"/>
      <c r="U5" s="110"/>
    </row>
    <row r="6" spans="1:21" s="2" customFormat="1" ht="33.75" customHeight="1">
      <c r="A6" s="144"/>
      <c r="B6" s="144"/>
      <c r="C6" s="144"/>
      <c r="D6" s="144"/>
      <c r="E6" s="17" t="s">
        <v>5</v>
      </c>
      <c r="F6" s="18" t="s">
        <v>6</v>
      </c>
      <c r="G6" s="144"/>
      <c r="H6" s="145"/>
      <c r="I6" s="145"/>
      <c r="J6" s="145"/>
      <c r="K6" s="145"/>
      <c r="M6" s="110"/>
      <c r="N6" s="110"/>
      <c r="O6" s="110"/>
      <c r="P6" s="110"/>
      <c r="Q6" s="110"/>
      <c r="R6" s="110"/>
      <c r="S6" s="110"/>
      <c r="T6" s="110"/>
      <c r="U6" s="110"/>
    </row>
    <row r="7" spans="1:21" s="2" customFormat="1" ht="15.75">
      <c r="A7" s="64">
        <v>1</v>
      </c>
      <c r="B7" s="64">
        <v>2</v>
      </c>
      <c r="C7" s="64">
        <v>3</v>
      </c>
      <c r="D7" s="17">
        <v>4</v>
      </c>
      <c r="E7" s="64">
        <v>5</v>
      </c>
      <c r="F7" s="64">
        <v>6</v>
      </c>
      <c r="G7" s="64">
        <v>7</v>
      </c>
      <c r="H7" s="19">
        <v>8</v>
      </c>
      <c r="I7" s="11">
        <v>9</v>
      </c>
      <c r="J7" s="11">
        <v>10</v>
      </c>
      <c r="K7" s="11">
        <v>11</v>
      </c>
      <c r="M7" s="110"/>
      <c r="N7" s="110"/>
      <c r="O7" s="110"/>
      <c r="P7" s="110"/>
      <c r="Q7" s="110"/>
      <c r="R7" s="110"/>
      <c r="S7" s="110"/>
      <c r="T7" s="110"/>
      <c r="U7" s="110"/>
    </row>
    <row r="8" spans="1:21" s="2" customFormat="1" ht="23.25" customHeight="1">
      <c r="A8" s="20">
        <v>1</v>
      </c>
      <c r="B8" s="146" t="s">
        <v>147</v>
      </c>
      <c r="C8" s="147"/>
      <c r="D8" s="147"/>
      <c r="E8" s="147"/>
      <c r="F8" s="147"/>
      <c r="G8" s="148"/>
      <c r="H8" s="19"/>
      <c r="I8" s="11"/>
      <c r="J8" s="11"/>
      <c r="K8" s="11"/>
      <c r="M8" s="110"/>
      <c r="N8" s="110"/>
      <c r="O8" s="110"/>
      <c r="P8" s="110"/>
      <c r="Q8" s="110"/>
      <c r="R8" s="110"/>
      <c r="S8" s="110"/>
      <c r="T8" s="110"/>
      <c r="U8" s="110"/>
    </row>
    <row r="9" spans="1:21" s="2" customFormat="1" ht="48" customHeight="1">
      <c r="A9" s="65">
        <v>2</v>
      </c>
      <c r="B9" s="27" t="s">
        <v>70</v>
      </c>
      <c r="C9" s="28" t="s">
        <v>8</v>
      </c>
      <c r="D9" s="22">
        <v>100</v>
      </c>
      <c r="E9" s="22">
        <v>100</v>
      </c>
      <c r="F9" s="22">
        <v>100</v>
      </c>
      <c r="G9" s="65"/>
      <c r="H9" s="23">
        <f>F9/E9</f>
        <v>1</v>
      </c>
      <c r="I9" s="12">
        <f>F9/D9</f>
        <v>1</v>
      </c>
      <c r="J9" s="12">
        <f>H9*I9</f>
        <v>1</v>
      </c>
      <c r="K9" s="11">
        <v>0.5</v>
      </c>
      <c r="M9" s="110"/>
      <c r="N9" s="110"/>
      <c r="O9" s="110"/>
      <c r="P9" s="110"/>
      <c r="Q9" s="110"/>
      <c r="R9" s="110"/>
      <c r="S9" s="110"/>
      <c r="T9" s="110"/>
      <c r="U9" s="110"/>
    </row>
    <row r="10" spans="1:21" s="2" customFormat="1" ht="48" customHeight="1">
      <c r="A10" s="65">
        <v>4</v>
      </c>
      <c r="B10" s="27" t="s">
        <v>71</v>
      </c>
      <c r="C10" s="28" t="s">
        <v>8</v>
      </c>
      <c r="D10" s="22">
        <v>70.7</v>
      </c>
      <c r="E10" s="113">
        <v>74</v>
      </c>
      <c r="F10" s="113">
        <v>74</v>
      </c>
      <c r="G10" s="65"/>
      <c r="H10" s="23">
        <f>F10/E10</f>
        <v>1</v>
      </c>
      <c r="I10" s="12">
        <f>F10/D10</f>
        <v>1.0466760961810466</v>
      </c>
      <c r="J10" s="12">
        <v>1</v>
      </c>
      <c r="K10" s="11">
        <v>0.5</v>
      </c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s="2" customFormat="1" ht="24" customHeight="1">
      <c r="A11" s="65"/>
      <c r="B11" s="149" t="s">
        <v>39</v>
      </c>
      <c r="C11" s="153"/>
      <c r="D11" s="153"/>
      <c r="E11" s="153"/>
      <c r="F11" s="153"/>
      <c r="G11" s="150"/>
      <c r="H11" s="23"/>
      <c r="I11" s="12"/>
      <c r="J11" s="111"/>
      <c r="K11" s="112">
        <f>J9*K9+J10*K10</f>
        <v>1</v>
      </c>
      <c r="M11" s="110"/>
      <c r="N11" s="110"/>
      <c r="O11" s="110"/>
      <c r="P11" s="110"/>
      <c r="Q11" s="110"/>
      <c r="R11" s="110"/>
      <c r="S11" s="110"/>
      <c r="T11" s="110"/>
      <c r="U11" s="110"/>
    </row>
  </sheetData>
  <sheetProtection/>
  <mergeCells count="14">
    <mergeCell ref="D5:D6"/>
    <mergeCell ref="A4:A6"/>
    <mergeCell ref="G4:G6"/>
    <mergeCell ref="B8:G8"/>
    <mergeCell ref="K4:K6"/>
    <mergeCell ref="H4:H6"/>
    <mergeCell ref="I4:I6"/>
    <mergeCell ref="J4:J6"/>
    <mergeCell ref="B11:G11"/>
    <mergeCell ref="A2:G2"/>
    <mergeCell ref="B4:B6"/>
    <mergeCell ref="C4:C6"/>
    <mergeCell ref="E5:F5"/>
    <mergeCell ref="D4:F4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zoomScale="75" zoomScaleNormal="75" zoomScalePageLayoutView="0" workbookViewId="0" topLeftCell="A4">
      <selection activeCell="K12" sqref="K12"/>
    </sheetView>
  </sheetViews>
  <sheetFormatPr defaultColWidth="9.00390625" defaultRowHeight="12.75"/>
  <cols>
    <col min="2" max="2" width="40.375" style="0" customWidth="1"/>
    <col min="3" max="3" width="11.875" style="0" customWidth="1"/>
    <col min="4" max="4" width="14.00390625" style="0" customWidth="1"/>
    <col min="5" max="5" width="11.875" style="0" customWidth="1"/>
    <col min="6" max="6" width="13.375" style="0" customWidth="1"/>
    <col min="7" max="7" width="13.625" style="0" customWidth="1"/>
    <col min="8" max="8" width="7.625" style="0" customWidth="1"/>
    <col min="10" max="10" width="10.375" style="0" customWidth="1"/>
  </cols>
  <sheetData>
    <row r="1" spans="1:10" s="2" customFormat="1" ht="48" customHeight="1">
      <c r="A1" s="163" t="s">
        <v>1</v>
      </c>
      <c r="B1" s="164"/>
      <c r="C1" s="164"/>
      <c r="D1" s="164"/>
      <c r="E1" s="164"/>
      <c r="F1" s="164"/>
      <c r="G1" s="164"/>
      <c r="H1" s="76"/>
      <c r="I1" s="76"/>
      <c r="J1" s="76"/>
    </row>
    <row r="2" spans="1:11" s="2" customFormat="1" ht="51" customHeight="1">
      <c r="A2" s="155" t="s">
        <v>0</v>
      </c>
      <c r="B2" s="155" t="s">
        <v>2</v>
      </c>
      <c r="C2" s="155" t="s">
        <v>3</v>
      </c>
      <c r="D2" s="161" t="s">
        <v>4</v>
      </c>
      <c r="E2" s="165"/>
      <c r="F2" s="162"/>
      <c r="G2" s="155" t="s">
        <v>7</v>
      </c>
      <c r="H2" s="145" t="s">
        <v>36</v>
      </c>
      <c r="I2" s="145" t="s">
        <v>37</v>
      </c>
      <c r="J2" s="145" t="s">
        <v>38</v>
      </c>
      <c r="K2" s="145" t="s">
        <v>112</v>
      </c>
    </row>
    <row r="3" spans="1:11" s="2" customFormat="1" ht="52.5" customHeight="1">
      <c r="A3" s="156"/>
      <c r="B3" s="156"/>
      <c r="C3" s="156"/>
      <c r="D3" s="155" t="s">
        <v>139</v>
      </c>
      <c r="E3" s="161" t="s">
        <v>130</v>
      </c>
      <c r="F3" s="162"/>
      <c r="G3" s="156"/>
      <c r="H3" s="145"/>
      <c r="I3" s="145"/>
      <c r="J3" s="145"/>
      <c r="K3" s="145"/>
    </row>
    <row r="4" spans="1:11" s="2" customFormat="1" ht="31.5" customHeight="1">
      <c r="A4" s="157"/>
      <c r="B4" s="157"/>
      <c r="C4" s="157"/>
      <c r="D4" s="157"/>
      <c r="E4" s="78" t="s">
        <v>5</v>
      </c>
      <c r="F4" s="79" t="s">
        <v>6</v>
      </c>
      <c r="G4" s="157"/>
      <c r="H4" s="145"/>
      <c r="I4" s="145"/>
      <c r="J4" s="145"/>
      <c r="K4" s="145"/>
    </row>
    <row r="5" spans="1:12" s="2" customFormat="1" ht="12.75">
      <c r="A5" s="80">
        <v>1</v>
      </c>
      <c r="B5" s="80">
        <v>2</v>
      </c>
      <c r="C5" s="80">
        <v>3</v>
      </c>
      <c r="D5" s="78">
        <v>4</v>
      </c>
      <c r="E5" s="80">
        <v>5</v>
      </c>
      <c r="F5" s="80">
        <v>6</v>
      </c>
      <c r="G5" s="80">
        <v>7</v>
      </c>
      <c r="H5" s="81">
        <v>8</v>
      </c>
      <c r="I5" s="81">
        <v>9</v>
      </c>
      <c r="J5" s="81">
        <v>10</v>
      </c>
      <c r="K5" s="81">
        <v>11</v>
      </c>
      <c r="L5" s="82"/>
    </row>
    <row r="6" spans="1:11" s="2" customFormat="1" ht="31.5" customHeight="1">
      <c r="A6" s="83">
        <v>1</v>
      </c>
      <c r="B6" s="158" t="s">
        <v>142</v>
      </c>
      <c r="C6" s="159"/>
      <c r="D6" s="159"/>
      <c r="E6" s="159"/>
      <c r="F6" s="159"/>
      <c r="G6" s="160"/>
      <c r="H6" s="81"/>
      <c r="I6" s="81"/>
      <c r="J6" s="81"/>
      <c r="K6" s="11"/>
    </row>
    <row r="7" spans="1:13" s="2" customFormat="1" ht="69" customHeight="1">
      <c r="A7" s="79">
        <v>2</v>
      </c>
      <c r="B7" s="84" t="s">
        <v>72</v>
      </c>
      <c r="C7" s="85" t="s">
        <v>34</v>
      </c>
      <c r="D7" s="79">
        <v>25.23</v>
      </c>
      <c r="E7" s="79">
        <v>23.54</v>
      </c>
      <c r="F7" s="79">
        <v>24.27</v>
      </c>
      <c r="G7" s="79"/>
      <c r="H7" s="66">
        <f>F7/E7</f>
        <v>1.0310110450297367</v>
      </c>
      <c r="I7" s="87">
        <f>F7/D7</f>
        <v>0.961950059453032</v>
      </c>
      <c r="J7" s="87">
        <f>H7*I7</f>
        <v>0.9917811360630879</v>
      </c>
      <c r="K7" s="11">
        <v>0.2</v>
      </c>
      <c r="M7" s="89"/>
    </row>
    <row r="8" spans="1:11" s="2" customFormat="1" ht="53.25" customHeight="1">
      <c r="A8" s="79">
        <v>3</v>
      </c>
      <c r="B8" s="84" t="s">
        <v>73</v>
      </c>
      <c r="C8" s="79" t="s">
        <v>76</v>
      </c>
      <c r="D8" s="79">
        <v>5601</v>
      </c>
      <c r="E8" s="79">
        <v>6080</v>
      </c>
      <c r="F8" s="79">
        <v>6389</v>
      </c>
      <c r="G8" s="79"/>
      <c r="H8" s="66">
        <f>F8/E8</f>
        <v>1.0508223684210527</v>
      </c>
      <c r="I8" s="87">
        <f>F8/D8</f>
        <v>1.1406891626495268</v>
      </c>
      <c r="J8" s="88">
        <v>1</v>
      </c>
      <c r="K8" s="11">
        <v>0.15</v>
      </c>
    </row>
    <row r="9" spans="1:11" s="2" customFormat="1" ht="66.75" customHeight="1">
      <c r="A9" s="79">
        <v>4</v>
      </c>
      <c r="B9" s="84" t="s">
        <v>74</v>
      </c>
      <c r="C9" s="79" t="s">
        <v>76</v>
      </c>
      <c r="D9" s="79">
        <v>1447</v>
      </c>
      <c r="E9" s="79">
        <v>1881</v>
      </c>
      <c r="F9" s="79">
        <v>2489</v>
      </c>
      <c r="G9" s="79"/>
      <c r="H9" s="87">
        <f>F9/E9</f>
        <v>1.3232323232323233</v>
      </c>
      <c r="I9" s="87">
        <v>1.1</v>
      </c>
      <c r="J9" s="87">
        <v>1</v>
      </c>
      <c r="K9" s="66">
        <v>0.15</v>
      </c>
    </row>
    <row r="10" spans="1:11" s="2" customFormat="1" ht="41.25" customHeight="1">
      <c r="A10" s="79">
        <v>5</v>
      </c>
      <c r="B10" s="86" t="s">
        <v>75</v>
      </c>
      <c r="C10" s="79" t="s">
        <v>34</v>
      </c>
      <c r="D10" s="79">
        <v>557</v>
      </c>
      <c r="E10" s="79">
        <v>442</v>
      </c>
      <c r="F10" s="79">
        <v>460</v>
      </c>
      <c r="G10" s="79"/>
      <c r="H10" s="66">
        <f>F10/E10</f>
        <v>1.0407239819004526</v>
      </c>
      <c r="I10" s="87">
        <f>F10/D10</f>
        <v>0.8258527827648114</v>
      </c>
      <c r="J10" s="87">
        <f>H10*I10</f>
        <v>0.859484796542564</v>
      </c>
      <c r="K10" s="11">
        <v>0.25</v>
      </c>
    </row>
    <row r="11" spans="1:11" s="2" customFormat="1" ht="67.5" customHeight="1">
      <c r="A11" s="79">
        <v>6</v>
      </c>
      <c r="B11" s="86" t="s">
        <v>77</v>
      </c>
      <c r="C11" s="79" t="s">
        <v>34</v>
      </c>
      <c r="D11" s="79">
        <v>129</v>
      </c>
      <c r="E11" s="79">
        <v>129</v>
      </c>
      <c r="F11" s="79">
        <v>130</v>
      </c>
      <c r="G11" s="79"/>
      <c r="H11" s="87">
        <f>F11/E11</f>
        <v>1.0077519379844961</v>
      </c>
      <c r="I11" s="87">
        <f>F11/D11</f>
        <v>1.0077519379844961</v>
      </c>
      <c r="J11" s="87">
        <f>H11*I11</f>
        <v>1.0155639685115077</v>
      </c>
      <c r="K11" s="11">
        <v>0.25</v>
      </c>
    </row>
    <row r="12" spans="1:11" s="70" customFormat="1" ht="15" customHeight="1">
      <c r="A12" s="50"/>
      <c r="B12" s="146" t="s">
        <v>104</v>
      </c>
      <c r="C12" s="147"/>
      <c r="D12" s="147"/>
      <c r="E12" s="147"/>
      <c r="F12" s="147"/>
      <c r="G12" s="148"/>
      <c r="H12" s="49"/>
      <c r="I12" s="49"/>
      <c r="J12" s="51"/>
      <c r="K12" s="49">
        <f>J7*K7+J8*K8+J9*K9+J10*K10+J11*K11</f>
        <v>0.9671184184761356</v>
      </c>
    </row>
  </sheetData>
  <sheetProtection/>
  <mergeCells count="14">
    <mergeCell ref="A1:G1"/>
    <mergeCell ref="A2:A4"/>
    <mergeCell ref="B2:B4"/>
    <mergeCell ref="C2:C4"/>
    <mergeCell ref="D2:F2"/>
    <mergeCell ref="G2:G4"/>
    <mergeCell ref="D3:D4"/>
    <mergeCell ref="K2:K4"/>
    <mergeCell ref="H2:H4"/>
    <mergeCell ref="I2:I4"/>
    <mergeCell ref="J2:J4"/>
    <mergeCell ref="B12:G12"/>
    <mergeCell ref="E3:F3"/>
    <mergeCell ref="B6:G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 Finansov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Marsheva</dc:creator>
  <cp:keywords/>
  <dc:description/>
  <cp:lastModifiedBy>Платонова Л.Е.</cp:lastModifiedBy>
  <cp:lastPrinted>2024-03-20T07:34:46Z</cp:lastPrinted>
  <dcterms:created xsi:type="dcterms:W3CDTF">2015-03-24T05:36:28Z</dcterms:created>
  <dcterms:modified xsi:type="dcterms:W3CDTF">2024-03-20T07:34:51Z</dcterms:modified>
  <cp:category/>
  <cp:version/>
  <cp:contentType/>
  <cp:contentStatus/>
</cp:coreProperties>
</file>